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エビデンス" sheetId="1" r:id="rId4"/>
    <sheet state="visible" name="組合員名簿" sheetId="2" r:id="rId5"/>
    <sheet state="visible" name="組合役員" sheetId="3" r:id="rId6"/>
    <sheet state="visible" name="連絡網" sheetId="4" r:id="rId7"/>
    <sheet state="visible" name="R08賦集" sheetId="5" r:id="rId8"/>
    <sheet state="visible" name="R07野帳" sheetId="6" r:id="rId9"/>
    <sheet state="visible" name="R7野帳1" sheetId="7" r:id="rId10"/>
    <sheet state="visible" name="Rx集金 (2)" sheetId="8" r:id="rId11"/>
    <sheet state="visible" name="Rx道取請領 (A4縦4P)" sheetId="9" r:id="rId12"/>
    <sheet state="visible" name="R7-委託金" sheetId="10" r:id="rId13"/>
    <sheet state="visible" name="R6-委託金" sheetId="11" r:id="rId14"/>
    <sheet state="visible" name="R4-委託金" sheetId="12" r:id="rId15"/>
    <sheet state="visible" name="Rx道取請領" sheetId="13" r:id="rId16"/>
    <sheet state="visible" name="R6ハガキ" sheetId="14" r:id="rId17"/>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L68">
      <text>
        <t xml:space="preserve">home pc1:
R07 337,606
R08 346,000</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Q12">
      <text>
        <t xml:space="preserve">home pc1:
追加3/25
</t>
      </text>
    </comment>
  </commentList>
</comments>
</file>

<file path=xl/sharedStrings.xml><?xml version="1.0" encoding="utf-8"?>
<sst xmlns="http://schemas.openxmlformats.org/spreadsheetml/2006/main" count="3676" uniqueCount="854">
  <si>
    <t>片岡農産組合　総務部庶務業務</t>
  </si>
  <si>
    <t>対応年度入力</t>
  </si>
  <si>
    <t>→</t>
  </si>
  <si>
    <t>シート名</t>
  </si>
  <si>
    <t>更新日</t>
  </si>
  <si>
    <t>内容</t>
  </si>
  <si>
    <t>組合員名簿</t>
  </si>
  <si>
    <t>新規作成</t>
  </si>
  <si>
    <t>名簿修正</t>
  </si>
  <si>
    <t>名簿修正(REV.02)澁谷イネ、大澤甚一</t>
  </si>
  <si>
    <t>組合役員</t>
  </si>
  <si>
    <t>vlookup構文追加、氏名データの変更を簡単にする</t>
  </si>
  <si>
    <t>R08-01版、本編へのデータ貼付けは「データのみ」※計算式破損防止</t>
  </si>
  <si>
    <t>連絡網</t>
  </si>
  <si>
    <r>
      <t>R08-00</t>
    </r>
    <r>
      <rPr>
        <rFont val="ＭＳ Ｐゴシック"/>
        <color/>
        <sz val="11.0"/>
      </rPr>
      <t>版、</t>
    </r>
    <r>
      <rPr>
        <rFont val="Arial"/>
        <color/>
        <sz val="11.0"/>
      </rPr>
      <t>3/10</t>
    </r>
    <r>
      <rPr>
        <rFont val="ＭＳ Ｐゴシック"/>
        <color/>
        <sz val="11.0"/>
      </rPr>
      <t>役員会で旧連絡網データに加筆分を基に作成</t>
    </r>
  </si>
  <si>
    <r>
      <rPr>
        <rFont val="Arial"/>
        <color/>
        <sz val="11.0"/>
      </rPr>
      <t>R08-01</t>
    </r>
    <r>
      <rPr>
        <rFont val="游ゴシック"/>
        <color/>
        <sz val="11.0"/>
      </rPr>
      <t>版、</t>
    </r>
    <r>
      <rPr>
        <rFont val="Arial"/>
        <color/>
        <sz val="11.0"/>
      </rPr>
      <t>3/13</t>
    </r>
    <r>
      <rPr>
        <rFont val="游ゴシック"/>
        <color/>
        <sz val="11.0"/>
      </rPr>
      <t>宮川信之さんLINE配信エクセルを盛り込む</t>
    </r>
  </si>
  <si>
    <r>
      <rPr>
        <rFont val="Arial"/>
        <color/>
        <sz val="11.0"/>
      </rPr>
      <t>R08-02</t>
    </r>
    <r>
      <rPr>
        <rFont val="游ゴシック"/>
        <color/>
        <sz val="11.0"/>
      </rPr>
      <t>版、</t>
    </r>
    <r>
      <rPr>
        <rFont val="Arial"/>
        <color/>
        <sz val="11.0"/>
      </rPr>
      <t>3/25</t>
    </r>
    <r>
      <rPr>
        <rFont val="游ゴシック"/>
        <color/>
        <sz val="11.0"/>
      </rPr>
      <t>役員会指摘による修正、澁谷イネ→澁谷　誉、大澤甚一→大澤貴人</t>
    </r>
  </si>
  <si>
    <r>
      <rPr>
        <rFont val="Arial"/>
        <color/>
        <sz val="11.0"/>
      </rPr>
      <t>R7</t>
    </r>
    <r>
      <rPr>
        <rFont val="ＭＳ Ｐゴシック"/>
        <color/>
        <sz val="11.0"/>
      </rPr>
      <t>野帳</t>
    </r>
    <r>
      <rPr>
        <rFont val="Arial"/>
        <color/>
        <sz val="11.0"/>
      </rPr>
      <t>1</t>
    </r>
  </si>
  <si>
    <r>
      <rPr>
        <rFont val="Arial"/>
        <color/>
        <sz val="11.0"/>
      </rPr>
      <t>NW</t>
    </r>
    <r>
      <rPr>
        <rFont val="ＭＳ Ｐゴシック"/>
        <color/>
        <sz val="11.0"/>
      </rPr>
      <t>設定</t>
    </r>
    <r>
      <rPr>
        <rFont val="Arial"/>
        <color/>
        <sz val="11.0"/>
      </rPr>
      <t>/A4 3sheet</t>
    </r>
    <r>
      <rPr>
        <rFont val="ＭＳ Ｐゴシック"/>
        <color/>
        <sz val="11.0"/>
      </rPr>
      <t>設定</t>
    </r>
  </si>
  <si>
    <r>
      <rPr>
        <rFont val="Arial"/>
        <color/>
        <sz val="11.0"/>
      </rPr>
      <t>R08</t>
    </r>
    <r>
      <rPr>
        <rFont val="ＭＳ Ｐゴシック"/>
        <color/>
        <sz val="11.0"/>
      </rPr>
      <t>賦集</t>
    </r>
  </si>
  <si>
    <r>
      <rPr>
        <rFont val="Arial"/>
        <color/>
        <sz val="11.0"/>
      </rPr>
      <t>NW</t>
    </r>
    <r>
      <rPr>
        <rFont val="ＭＳ Ｐゴシック"/>
        <color/>
        <sz val="11.0"/>
      </rPr>
      <t>設定</t>
    </r>
    <r>
      <rPr>
        <rFont val="Arial"/>
        <color/>
        <sz val="11.0"/>
      </rPr>
      <t>/A4 1sheet</t>
    </r>
    <r>
      <rPr>
        <rFont val="ＭＳ Ｐゴシック"/>
        <color/>
        <sz val="11.0"/>
      </rPr>
      <t>設定</t>
    </r>
  </si>
  <si>
    <r>
      <rPr>
        <rFont val="Arial"/>
        <color/>
        <sz val="11.0"/>
      </rPr>
      <t>R07</t>
    </r>
    <r>
      <rPr>
        <rFont val="ＭＳ Ｐゴシック"/>
        <color/>
        <sz val="11.0"/>
      </rPr>
      <t>野帳</t>
    </r>
  </si>
  <si>
    <t>片岡農産組合_2025年度_出席一覧(3).xlsxのシート取込済み</t>
  </si>
  <si>
    <t>片岡農産組合　組合員名簿台帳</t>
  </si>
  <si>
    <r>
      <rPr>
        <rFont val="ＭＳ Ｐゴシック"/>
        <color/>
        <sz val="11.0"/>
      </rPr>
      <t>作成：</t>
    </r>
    <r>
      <rPr>
        <rFont val="Arial"/>
        <color/>
        <sz val="11.0"/>
      </rPr>
      <t>Rev.02</t>
    </r>
  </si>
  <si>
    <t>組合役員シートにもデータがリンクしてます(切取貼付け禁止)</t>
  </si>
  <si>
    <t>No.</t>
  </si>
  <si>
    <t>氏　　名</t>
  </si>
  <si>
    <t>読み</t>
  </si>
  <si>
    <t>TEL</t>
  </si>
  <si>
    <t>FAX</t>
  </si>
  <si>
    <t>携帯/TEL</t>
  </si>
  <si>
    <t>備考</t>
  </si>
  <si>
    <t>理由</t>
  </si>
  <si>
    <t>変更日</t>
  </si>
  <si>
    <t>大貝　憲三</t>
  </si>
  <si>
    <t>おおがい　けんぞう</t>
  </si>
  <si>
    <t>59-0418</t>
  </si>
  <si>
    <t>090-4818-1146</t>
  </si>
  <si>
    <t>大澤　栄司</t>
  </si>
  <si>
    <t>おおさわ　えいじ</t>
  </si>
  <si>
    <t>090-8816-1901</t>
  </si>
  <si>
    <t>大澤　貴人</t>
  </si>
  <si>
    <t>おおさわ　たかひと</t>
  </si>
  <si>
    <t>58-3795</t>
  </si>
  <si>
    <t>大澤　甚一</t>
  </si>
  <si>
    <t>おおさわ　かんいち</t>
  </si>
  <si>
    <t>変更(死亡)</t>
  </si>
  <si>
    <t>大澤　孝二</t>
  </si>
  <si>
    <t>おおさわ　たかじ</t>
  </si>
  <si>
    <t>58-7710</t>
  </si>
  <si>
    <t>大澤　知明</t>
  </si>
  <si>
    <t>おおさわ　ともあき</t>
  </si>
  <si>
    <t>58-5846/58-7070</t>
  </si>
  <si>
    <t>090-8688-6189</t>
  </si>
  <si>
    <t>大澤　設幸</t>
  </si>
  <si>
    <t>おおさわ　たかゆき</t>
  </si>
  <si>
    <t>58-0328</t>
  </si>
  <si>
    <t>大澤　實清</t>
  </si>
  <si>
    <t>おおさわ　ひろあき</t>
  </si>
  <si>
    <t>小澤　静男</t>
  </si>
  <si>
    <t>おざわ　しずお</t>
  </si>
  <si>
    <t>58-0861</t>
  </si>
  <si>
    <t>小澤　誠治</t>
  </si>
  <si>
    <t>おざわ　せいじ</t>
  </si>
  <si>
    <t>58-0341</t>
  </si>
  <si>
    <t>小澤　トヨ</t>
  </si>
  <si>
    <t>おざわ　とよ</t>
  </si>
  <si>
    <t>58-1988</t>
  </si>
  <si>
    <t>小澤　博</t>
  </si>
  <si>
    <t>おざわ　ひろし</t>
  </si>
  <si>
    <t>柏木　龍治</t>
  </si>
  <si>
    <t>かしわぎ　たつじ</t>
  </si>
  <si>
    <t>090-8749-2386</t>
  </si>
  <si>
    <t>久保田　要</t>
  </si>
  <si>
    <t>くぼた　かなめ</t>
  </si>
  <si>
    <t>080-3124-3827</t>
  </si>
  <si>
    <t>小巻　栄治</t>
  </si>
  <si>
    <t>こまき　えいじ</t>
  </si>
  <si>
    <t>58-0320</t>
  </si>
  <si>
    <t>小巻　美彦</t>
  </si>
  <si>
    <t>こまき　よしひこ</t>
  </si>
  <si>
    <t>58-0276</t>
  </si>
  <si>
    <t>T/F</t>
  </si>
  <si>
    <t>080-1199-2223</t>
  </si>
  <si>
    <t>小巻　昭彦</t>
  </si>
  <si>
    <t>こまき　あきひこ</t>
  </si>
  <si>
    <t>090-2461-4427</t>
  </si>
  <si>
    <t>重田　正史</t>
  </si>
  <si>
    <t>しげた　まさし</t>
  </si>
  <si>
    <t>58-0759</t>
  </si>
  <si>
    <t>澁谷　　彰彦</t>
  </si>
  <si>
    <t>しぶや　あきひこ</t>
  </si>
  <si>
    <t>58-0864</t>
  </si>
  <si>
    <t>澁谷　誉</t>
  </si>
  <si>
    <t>しぶや　よしみ</t>
  </si>
  <si>
    <t>58-5649</t>
  </si>
  <si>
    <t>澁谷　イネ</t>
  </si>
  <si>
    <t>しぶや　いね</t>
  </si>
  <si>
    <t>58-1655</t>
  </si>
  <si>
    <t>変更</t>
  </si>
  <si>
    <t>澁谷　悦子</t>
  </si>
  <si>
    <t>しぶや　えつこ</t>
  </si>
  <si>
    <t>58-3243</t>
  </si>
  <si>
    <t>澁谷　和男</t>
  </si>
  <si>
    <t>しぶや　かずお</t>
  </si>
  <si>
    <t>58-2769</t>
  </si>
  <si>
    <t>渋谷　重憲</t>
  </si>
  <si>
    <t>しぶや　しげのり</t>
  </si>
  <si>
    <t>090-8816-0269</t>
  </si>
  <si>
    <t>澁谷　真一</t>
  </si>
  <si>
    <t>しぶや　しんいち</t>
  </si>
  <si>
    <t>090-3698-1425</t>
  </si>
  <si>
    <t>澁谷　孝之</t>
  </si>
  <si>
    <t>しぶや　たかゆき</t>
  </si>
  <si>
    <t>58-0971</t>
  </si>
  <si>
    <t>澁谷　洋一</t>
  </si>
  <si>
    <t>しぶや　よういち</t>
  </si>
  <si>
    <t>58-0275</t>
  </si>
  <si>
    <t>鈴木　キヨ江</t>
  </si>
  <si>
    <t>すずき　きよえ</t>
  </si>
  <si>
    <t>58-1244</t>
  </si>
  <si>
    <t>芹沢　智</t>
  </si>
  <si>
    <t>せりざわ　さとる</t>
  </si>
  <si>
    <t>58-0390</t>
  </si>
  <si>
    <t>芹沢　修一</t>
  </si>
  <si>
    <t>せりざわ　しゅういち</t>
  </si>
  <si>
    <t>59-6550</t>
  </si>
  <si>
    <t>芹沢　幸雄</t>
  </si>
  <si>
    <t>せりざわ　ゆきお</t>
  </si>
  <si>
    <t>58-6931</t>
  </si>
  <si>
    <t>坪井　正興</t>
  </si>
  <si>
    <t>つぼい　まさおき</t>
  </si>
  <si>
    <t>58-0342</t>
  </si>
  <si>
    <t>080-1133-2840</t>
  </si>
  <si>
    <t>坪井　正孝</t>
  </si>
  <si>
    <t>つぼい　まさたか</t>
  </si>
  <si>
    <t>58-1811</t>
  </si>
  <si>
    <t>沼田　洋一</t>
  </si>
  <si>
    <t>ぬまた　よういち</t>
  </si>
  <si>
    <t>58-0866</t>
  </si>
  <si>
    <t>090-8840-7179</t>
  </si>
  <si>
    <t>沼田　尚男</t>
  </si>
  <si>
    <t>ぬまた　よしお</t>
  </si>
  <si>
    <t>58-2478</t>
  </si>
  <si>
    <t>080-1164-9781</t>
  </si>
  <si>
    <t>原　トヨ子</t>
  </si>
  <si>
    <t>はら　とよこ</t>
  </si>
  <si>
    <t>58-0346</t>
  </si>
  <si>
    <t>宮川　キク江</t>
  </si>
  <si>
    <t>みやがわ　きくえ</t>
  </si>
  <si>
    <t>58-0065</t>
  </si>
  <si>
    <t>宮川　源三</t>
  </si>
  <si>
    <t>みやがわ　げんぞう</t>
  </si>
  <si>
    <t>58-1610</t>
  </si>
  <si>
    <t>090-4826-8514</t>
  </si>
  <si>
    <t>宮川　浩二</t>
  </si>
  <si>
    <t>みやがわ　こうじ</t>
  </si>
  <si>
    <t>宮川　悟</t>
  </si>
  <si>
    <t>みやがわ　さとる</t>
  </si>
  <si>
    <t>58-1537</t>
  </si>
  <si>
    <t>宮川　茂樹</t>
  </si>
  <si>
    <t>みやがわ　しげき</t>
  </si>
  <si>
    <t>59-2408</t>
  </si>
  <si>
    <t>090-8848-0023</t>
  </si>
  <si>
    <t>宮川　隆次</t>
  </si>
  <si>
    <t>みやがわ　たかじ</t>
  </si>
  <si>
    <t>58-2780</t>
  </si>
  <si>
    <t>宮川　忠蔵</t>
  </si>
  <si>
    <t>みやがわ　ただぞう</t>
  </si>
  <si>
    <t>58-0345</t>
  </si>
  <si>
    <t>宮川　信之</t>
  </si>
  <si>
    <t>みやがわ　のぶゆき</t>
  </si>
  <si>
    <t>090-3219-7139</t>
  </si>
  <si>
    <t>宮川　英美</t>
  </si>
  <si>
    <t>みやがわ　ひでみ</t>
  </si>
  <si>
    <t>58-0298</t>
  </si>
  <si>
    <t>宮川　幸男</t>
  </si>
  <si>
    <t>みやがわ　ゆきお</t>
  </si>
  <si>
    <t>58-3689</t>
  </si>
  <si>
    <t>(株)MIYASHO</t>
  </si>
  <si>
    <t>みやしょう</t>
  </si>
  <si>
    <t>n/c</t>
  </si>
  <si>
    <t>REV.R08-01</t>
  </si>
  <si>
    <t>データの本編貼付けは「データのみ」</t>
  </si>
  <si>
    <t>組合員名簿リンク</t>
  </si>
  <si>
    <t>役     員</t>
  </si>
  <si>
    <t>担  当  役  員</t>
  </si>
  <si>
    <t>電　話　番　号</t>
  </si>
  <si>
    <t>No</t>
  </si>
  <si>
    <t>(F)No抽出-氏名データ</t>
  </si>
  <si>
    <t>(H)No抽出-TEL1データ</t>
  </si>
  <si>
    <t>氏名</t>
  </si>
  <si>
    <t>TEL1</t>
  </si>
  <si>
    <t>携帯</t>
  </si>
  <si>
    <t>組合長理事</t>
  </si>
  <si>
    <t>総務部長</t>
  </si>
  <si>
    <t>副組合長理事</t>
  </si>
  <si>
    <t>総務副部長</t>
  </si>
  <si>
    <t>理事</t>
  </si>
  <si>
    <t>生産販売部部長</t>
  </si>
  <si>
    <t>土木部長</t>
  </si>
  <si>
    <t>土木副部長</t>
  </si>
  <si>
    <t>土木部会計</t>
  </si>
  <si>
    <t>土木部野帳係</t>
  </si>
  <si>
    <t>大澤　智明</t>
  </si>
  <si>
    <t>機械利用部部長</t>
  </si>
  <si>
    <t>機械利用部会計</t>
  </si>
  <si>
    <t>総務部会計</t>
  </si>
  <si>
    <t>総務部庶務/土木部庶務</t>
  </si>
  <si>
    <t>幹事</t>
  </si>
  <si>
    <t>監査</t>
  </si>
  <si>
    <t>No抽出-氏名データ</t>
  </si>
  <si>
    <t>（株）ＭＩＹＡＳＨＯ</t>
  </si>
  <si>
    <t>REV.R08-02</t>
  </si>
  <si>
    <t>組合長</t>
  </si>
  <si>
    <t>片岡1</t>
  </si>
  <si>
    <t>片岡農産組合</t>
  </si>
  <si>
    <t>組合長:</t>
  </si>
  <si>
    <t>計算式ゾーン(加筆禁止)</t>
  </si>
  <si>
    <t>副組合長</t>
  </si>
  <si>
    <t>片岡2</t>
  </si>
  <si>
    <t xml:space="preserve">　片岡　２</t>
  </si>
  <si>
    <t xml:space="preserve">　片岡　１　</t>
  </si>
  <si>
    <t>①</t>
  </si>
  <si>
    <t>②</t>
  </si>
  <si>
    <t>③</t>
  </si>
  <si>
    <t>④</t>
  </si>
  <si>
    <t>⑤</t>
  </si>
  <si>
    <t>⑥</t>
  </si>
  <si>
    <t>⑦</t>
  </si>
  <si>
    <t>⑧</t>
  </si>
  <si>
    <t>T＆F:58-1610</t>
  </si>
  <si>
    <t>58-9763</t>
  </si>
  <si>
    <t>58-5816、58-7070</t>
  </si>
  <si>
    <t>T＆F:59-6550</t>
  </si>
  <si>
    <t>090-3477-7654</t>
  </si>
  <si>
    <t>戻り　宮川　茂樹</t>
  </si>
  <si>
    <t>戻り　小巻　美彦</t>
  </si>
  <si>
    <t>戻り　大澤　知明</t>
  </si>
  <si>
    <t>戻り　宮川　源三</t>
  </si>
  <si>
    <t>戻り　坪井　正興</t>
  </si>
  <si>
    <t>戻り　沼田　洋一</t>
  </si>
  <si>
    <t>小澤　千枝子</t>
  </si>
  <si>
    <t>59-3021</t>
  </si>
  <si>
    <t>澁谷　彰彦</t>
  </si>
  <si>
    <t>戻り　柏木　龍治</t>
  </si>
  <si>
    <t>Fax:58-1537</t>
  </si>
  <si>
    <t>shift+ctrl+C→出不越名簿_and+K→ruring_</t>
  </si>
  <si>
    <t>absolutely,don't do to insert low and clum.</t>
  </si>
  <si>
    <t>組合員名</t>
  </si>
  <si>
    <t>大貝憲三</t>
  </si>
  <si>
    <t>大澤孝二</t>
  </si>
  <si>
    <t>大澤昇司</t>
  </si>
  <si>
    <t>大澤甚一</t>
  </si>
  <si>
    <t>大澤設幸</t>
  </si>
  <si>
    <t>大澤実清</t>
  </si>
  <si>
    <t>小澤静男</t>
  </si>
  <si>
    <t>小沢誠治</t>
  </si>
  <si>
    <t>小澤千枝子</t>
  </si>
  <si>
    <t>小澤トヨ</t>
  </si>
  <si>
    <t>柏木龍治</t>
  </si>
  <si>
    <t>this is n係数.</t>
  </si>
  <si>
    <t>久保田要</t>
  </si>
  <si>
    <t>=ROUND(($L$68-$H$68*$J$68)/$k$124,4)</t>
  </si>
  <si>
    <t>久保寺和義</t>
  </si>
  <si>
    <t>小巻栄治</t>
  </si>
  <si>
    <t>小巻美彦</t>
  </si>
  <si>
    <t>重田正史</t>
  </si>
  <si>
    <t>渋谷イネ</t>
  </si>
  <si>
    <t>渋谷悦子</t>
  </si>
  <si>
    <t>渋谷和男</t>
  </si>
  <si>
    <t>渋谷重憲</t>
  </si>
  <si>
    <t>渋谷真一</t>
  </si>
  <si>
    <t>渋谷孝之</t>
  </si>
  <si>
    <t>渋谷洋一</t>
  </si>
  <si>
    <t>鈴木キヨ江</t>
  </si>
  <si>
    <t>芹澤智</t>
  </si>
  <si>
    <t>芹澤修一</t>
  </si>
  <si>
    <t>芹澤幸雄</t>
  </si>
  <si>
    <t>坪井正興</t>
  </si>
  <si>
    <t>坪井正孝</t>
  </si>
  <si>
    <t>沼田尚男</t>
  </si>
  <si>
    <t>沼田洋一</t>
  </si>
  <si>
    <t>原トヨ子</t>
  </si>
  <si>
    <t>宮川源三</t>
  </si>
  <si>
    <t>宮川茂樹</t>
  </si>
  <si>
    <t>this is d係数.</t>
  </si>
  <si>
    <t>宮川清治</t>
  </si>
  <si>
    <t>"=ROUND(($T$124/$G$124),7)</t>
  </si>
  <si>
    <t>宮川妙子</t>
  </si>
  <si>
    <t>宮川忠蔵</t>
  </si>
  <si>
    <t>宮川信之</t>
  </si>
  <si>
    <t>宮川英美</t>
  </si>
  <si>
    <t>宮川幸男</t>
  </si>
  <si>
    <t>ﾛｰｽﾞﾌｧﾐﾘｰ</t>
  </si>
  <si>
    <t>㈱MIYASHO</t>
  </si>
  <si>
    <t>macro</t>
  </si>
  <si>
    <t>sift+ctrl+d=carsor down(when pushed enter)</t>
  </si>
  <si>
    <t>sift+ctrl+r=carsor right(when pushed enter)</t>
  </si>
  <si>
    <t>sift+ctrl+l=carsor left(when pushed enter)</t>
  </si>
  <si>
    <t>sift+ctrl+u=carsor up(when pushed enter)</t>
  </si>
  <si>
    <t>sift+ctrl+s=罫線囲いblue</t>
  </si>
  <si>
    <t>sift+ctrl+a=罫線囲い太線赤</t>
  </si>
  <si>
    <t>sift+ctrl+p=delate low</t>
  </si>
  <si>
    <t>sift+ctrl+i=insert low</t>
  </si>
  <si>
    <t>have to make doing macro.</t>
  </si>
  <si>
    <t>n&amp;d係数:ROUNDの位をｲｼﾞﾙことによって⑫を調整できる.</t>
  </si>
  <si>
    <t>should do calculation by F9.</t>
  </si>
  <si>
    <t>save to exelマクロ有効ブック</t>
  </si>
  <si>
    <t>令和3年度取水賦課金反¥600</t>
  </si>
  <si>
    <t>令和3年度組合予算\357,000</t>
  </si>
  <si>
    <t>↓絶対cell基準、"氏名"はc70である。行列を挿入削除してこれを移動してはならない。</t>
  </si>
  <si>
    <r>
      <rPr>
        <rFont val="UD デジタル 教科書体 N-R"/>
        <color rgb="FF000000"/>
        <sz val="10.0"/>
      </rPr>
      <t>代入ﾃﾞｰﾀは</t>
    </r>
    <r>
      <rPr>
        <rFont val="UD デジタル 教科書体 N-R"/>
        <color rgb="FFCC0099"/>
        <sz val="10.0"/>
      </rPr>
      <t>①②④⑤⑥の田畑面積</t>
    </r>
    <r>
      <rPr>
        <rFont val="UD デジタル 教科書体 N-R"/>
        <color rgb="FF000000"/>
        <sz val="10.0"/>
      </rPr>
      <t>と</t>
    </r>
    <r>
      <rPr>
        <rFont val="UD デジタル 教科書体 N-R"/>
        <color rgb="FFCC0099"/>
        <sz val="10.0"/>
      </rPr>
      <t>⑮野帳(人工)</t>
    </r>
    <r>
      <rPr>
        <rFont val="UD デジタル 教科書体 N-R"/>
        <color rgb="FF000000"/>
        <sz val="10.0"/>
      </rPr>
      <t>である</t>
    </r>
  </si>
  <si>
    <t>山:片岡南地区</t>
  </si>
  <si>
    <t>道水割:後取年度</t>
  </si>
  <si>
    <t>取水賦課金:後取年度(金目土木委員会に支払う賦課金)</t>
  </si>
  <si>
    <t>土木割(道水割・取水賦課金):前年度の実績に対する課金</t>
  </si>
  <si>
    <t>耕地:片岡北地区</t>
  </si>
  <si>
    <t>農産割:先取年度(来年度分の請求)</t>
  </si>
  <si>
    <t>組合員の名簿,田畑の耕作場所面積(前年度,本年度),野帳記録,の帳簿が必要</t>
  </si>
  <si>
    <t>農産割:本年度の耕作面積に対しての課金</t>
  </si>
  <si>
    <t>令和08年度
賦課金表</t>
  </si>
  <si>
    <r>
      <rPr>
        <rFont val="UD デジタル 教科書体 N-R"/>
        <color rgb="FF000000"/>
        <sz val="8.0"/>
      </rPr>
      <t xml:space="preserve">農産割n
</t>
    </r>
    <r>
      <rPr>
        <rFont val="UD デジタル 教科書体 N-R"/>
        <color rgb="FF000000"/>
        <sz val="6.0"/>
      </rPr>
      <t>係数(\)/㎡</t>
    </r>
  </si>
  <si>
    <t>道水割d
係数(日)</t>
  </si>
  <si>
    <t>農産
均等割</t>
  </si>
  <si>
    <t>取水賦課金割
 600/10a</t>
  </si>
  <si>
    <t>組合員
人数</t>
  </si>
  <si>
    <t>道水割
日当</t>
  </si>
  <si>
    <t>賦課金
(総会資料､予算)</t>
  </si>
  <si>
    <t xml:space="preserve"> {耕地:片岡北地区 山:片岡南地区} {土木割(道水割・取水賦課金):前年度の実績に対する課金} 
{農産割:本年度の耕作面積に対しての課金}{総会資料-予算-収入の部-賦課金}</t>
  </si>
  <si>
    <t>印刷:150％A3</t>
  </si>
  <si>
    <t>土木割</t>
  </si>
  <si>
    <t>単位:㎡,\,日</t>
  </si>
  <si>
    <t>macro-c(shift+ctrl+C)によりこの名簿が形成され
、出不足金請求書,出越金支払書が整う。</t>
  </si>
  <si>
    <t>前年度耕地</t>
  </si>
  <si>
    <t>前年度山</t>
  </si>
  <si>
    <t>前年度
耕地・山</t>
  </si>
  <si>
    <t>本年度耕地</t>
  </si>
  <si>
    <t>本年度山</t>
  </si>
  <si>
    <t>本年度
耕地・山</t>
  </si>
  <si>
    <t>実労人工</t>
  </si>
  <si>
    <t>道水割
d係数</t>
  </si>
  <si>
    <t>過不足人工</t>
  </si>
  <si>
    <t>取水
賦課金割</t>
  </si>
  <si>
    <t>取水賦課金</t>
  </si>
  <si>
    <t>道水割</t>
  </si>
  <si>
    <t>農産割</t>
  </si>
  <si>
    <t>合算:支払+,受取-</t>
  </si>
  <si>
    <t>実労時間(野帳より)</t>
  </si>
  <si>
    <t>単位　(分厘)</t>
  </si>
  <si>
    <t>-</t>
  </si>
  <si>
    <t>⑨</t>
  </si>
  <si>
    <t>(A)</t>
  </si>
  <si>
    <t>⑩</t>
  </si>
  <si>
    <t>⑪</t>
  </si>
  <si>
    <t>⑫</t>
  </si>
  <si>
    <t>⑬</t>
  </si>
  <si>
    <t>⑭</t>
  </si>
  <si>
    <t>⑮</t>
  </si>
  <si>
    <t>①+②+③</t>
  </si>
  <si>
    <t>➃+➄+➅</t>
  </si>
  <si>
    <t>総人工/前年度総耕地面積</t>
  </si>
  <si>
    <t>均等割</t>
  </si>
  <si>
    <t>反別割</t>
  </si>
  <si>
    <t>野帳
より</t>
  </si>
  <si>
    <t>OK'✔'印</t>
  </si>
  <si>
    <t>田(㎡)</t>
  </si>
  <si>
    <t>畑(㎡)</t>
  </si>
  <si>
    <t>山(㎡)</t>
  </si>
  <si>
    <t>計(㎡)</t>
  </si>
  <si>
    <t>600円/10a</t>
  </si>
  <si>
    <t>反当単価</t>
  </si>
  <si>
    <t>金額</t>
  </si>
  <si>
    <t>①②③④⑤⑥⑮のinPutにより台帳作成はなされる。</t>
  </si>
  <si>
    <t>出不足(+)</t>
  </si>
  <si>
    <t>出越(-)</t>
  </si>
  <si>
    <t>+-判別の為</t>
  </si>
  <si>
    <t>(日/㎡)</t>
  </si>
  <si>
    <t>前年度田面積
×取水割</t>
  </si>
  <si>
    <t>日当り
単価</t>
  </si>
  <si>
    <t>想定額/前年度
全耕地面積(円/㎡)</t>
  </si>
  <si>
    <t>今年度耕地面積
×反当単価</t>
  </si>
  <si>
    <t>計</t>
  </si>
  <si>
    <t>合計</t>
  </si>
  <si>
    <t>※手入力</t>
  </si>
  <si>
    <t>=X
自動</t>
  </si>
  <si>
    <t>⑪×日当り単価</t>
  </si>
  <si>
    <t>大貝 憲三</t>
  </si>
  <si>
    <t>n係数</t>
  </si>
  <si>
    <t xml:space="preserve"> =ROUND(($L$68-$H$68*$J$68)/k124,4)</t>
  </si>
  <si>
    <t>大澤 栄司</t>
  </si>
  <si>
    <t>大澤 孝二</t>
  </si>
  <si>
    <t>(予算－農産均等割×組合員人数)÷㋺</t>
  </si>
  <si>
    <t>久保田 要</t>
  </si>
  <si>
    <t>d係数</t>
  </si>
  <si>
    <t xml:space="preserve"> =ROUND((T124/G124),6)</t>
  </si>
  <si>
    <t xml:space="preserve"> =ROUND((T124/G124),8)</t>
  </si>
  <si>
    <t>大澤 貴人</t>
  </si>
  <si>
    <t>小巻 美彦</t>
  </si>
  <si>
    <t xml:space="preserve"> =$E$68*G71</t>
  </si>
  <si>
    <t>㋩÷㋑</t>
  </si>
  <si>
    <t>7を8に変更'21/3/125</t>
  </si>
  <si>
    <t>大澤 設幸</t>
  </si>
  <si>
    <t>渋谷 重憲(精一)</t>
  </si>
  <si>
    <t xml:space="preserve"> =T71/8</t>
  </si>
  <si>
    <t>大澤 實清</t>
  </si>
  <si>
    <t>澁谷 真一</t>
  </si>
  <si>
    <t xml:space="preserve"> =ROUND(L71-M71,3)</t>
  </si>
  <si>
    <t xml:space="preserve"> </t>
  </si>
  <si>
    <t>n係数×③</t>
  </si>
  <si>
    <t>小澤 静男</t>
  </si>
  <si>
    <t>沼田 尚男</t>
  </si>
  <si>
    <t xml:space="preserve"> =ROUND(D71*$I$68,-1)</t>
  </si>
  <si>
    <t xml:space="preserve"> =T71/10</t>
  </si>
  <si>
    <t>小澤 誠治</t>
  </si>
  <si>
    <t>宮川 忠蔵</t>
  </si>
  <si>
    <t xml:space="preserve"> =ROUNDN(N71*$K$68,-1)</t>
  </si>
  <si>
    <t>実労時間÷10</t>
  </si>
  <si>
    <t>ボブキャット</t>
  </si>
  <si>
    <t xml:space="preserve"> =ROUND($H$68+k71*$D$68,-1)</t>
  </si>
  <si>
    <t>小澤 トヨ</t>
  </si>
  <si>
    <t xml:space="preserve"> =O71+P71+Q71</t>
  </si>
  <si>
    <t>⑧－⑨</t>
  </si>
  <si>
    <t>柏木 龍治</t>
  </si>
  <si>
    <t>小巻 栄治</t>
  </si>
  <si>
    <t>①×取水賦課金</t>
  </si>
  <si>
    <t>重田 正史</t>
  </si>
  <si>
    <t>渋谷 誉(イネ)</t>
  </si>
  <si>
    <t>⑩×道水割日当</t>
  </si>
  <si>
    <t>渋谷 悦子</t>
  </si>
  <si>
    <t>渋谷 和男</t>
  </si>
  <si>
    <t>農産均等割＋⑦×n係数</t>
  </si>
  <si>
    <t>澁谷 孝之</t>
  </si>
  <si>
    <t>渋谷 彰彦</t>
  </si>
  <si>
    <t>⑪＋⑫＋⑬</t>
  </si>
  <si>
    <t>渋谷 洋一</t>
  </si>
  <si>
    <t>鈴木 キヨ江</t>
  </si>
  <si>
    <t>要支払金+予算ー集金合計</t>
  </si>
  <si>
    <t>芹澤 智</t>
  </si>
  <si>
    <t>芹澤 修一</t>
  </si>
  <si>
    <t>の赤字!!❢？</t>
  </si>
  <si>
    <t>芹澤 幸雄</t>
  </si>
  <si>
    <t>坪井 正興</t>
  </si>
  <si>
    <t>課題</t>
  </si>
  <si>
    <t>坪井 正孝</t>
  </si>
  <si>
    <t xml:space="preserve">　総会資料予算の賦課金？</t>
  </si>
  <si>
    <t>沼田 洋一</t>
  </si>
  <si>
    <t xml:space="preserve">　耕作台帳フォーム改良変更</t>
  </si>
  <si>
    <t>原 トヨ子</t>
  </si>
  <si>
    <t xml:space="preserve">　相対で貸し借りの場合</t>
  </si>
  <si>
    <t>宮川 源三</t>
  </si>
  <si>
    <t xml:space="preserve">　耕作０組合員の農産均等割¥500徴収するか？</t>
  </si>
  <si>
    <t>宮川 浩二</t>
  </si>
  <si>
    <t>零細耕作面積,組合員である場合¥500は</t>
  </si>
  <si>
    <t>宮川  悟</t>
  </si>
  <si>
    <t>徴収ということで</t>
  </si>
  <si>
    <t>宮川 茂樹</t>
  </si>
  <si>
    <t xml:space="preserve">　自己申告の信憑性</t>
  </si>
  <si>
    <t>宮川 隆次</t>
  </si>
  <si>
    <t>必要事項</t>
  </si>
  <si>
    <t>宮川 英美</t>
  </si>
  <si>
    <t xml:space="preserve">　☆:この計算事務は二人以上の組合員がやら</t>
  </si>
  <si>
    <t>宮川 幸男</t>
  </si>
  <si>
    <t>ないといけない。間違いバグを無くすこと、</t>
  </si>
  <si>
    <t>（株）MIYASHO</t>
  </si>
  <si>
    <t>表計算をより進化させること、計算者の</t>
  </si>
  <si>
    <t>有利に数式関数変更を防止すること、</t>
  </si>
  <si>
    <t>などの観点からである。</t>
  </si>
  <si>
    <t>*中村三治:道水割,取水賦課金は支払い.</t>
  </si>
  <si>
    <t>*宮川浩二所有地は全て浩二支払い.</t>
  </si>
  <si>
    <t>小巻菊江</t>
  </si>
  <si>
    <t>*取水賦課金\400→\600.令和3度より,</t>
  </si>
  <si>
    <t>沼田邦夫</t>
  </si>
  <si>
    <t>*R3年より,宮川信之(MIYASHO)に宮川キク江を統合.</t>
  </si>
  <si>
    <t>****</t>
  </si>
  <si>
    <t>*沼田邦夫村外扱いとする.</t>
  </si>
  <si>
    <t>①田</t>
  </si>
  <si>
    <t>②畑</t>
  </si>
  <si>
    <t>③山畑</t>
  </si>
  <si>
    <t>④田</t>
  </si>
  <si>
    <t>⑤畑</t>
  </si>
  <si>
    <t>⑥山畑</t>
  </si>
  <si>
    <t>㋥</t>
  </si>
  <si>
    <t>㋬</t>
  </si>
  <si>
    <t>㋥:労賃の合計</t>
  </si>
  <si>
    <t>㋬:支払の合計</t>
  </si>
  <si>
    <t>このcolは出越sheetに反映される</t>
  </si>
  <si>
    <t>㋭</t>
  </si>
  <si>
    <t>㋣</t>
  </si>
  <si>
    <t>㋭:出不足金の合計</t>
  </si>
  <si>
    <t>㋣:集金の合計</t>
  </si>
  <si>
    <t>このcolは道sheetに反映される</t>
  </si>
  <si>
    <t>労合計H</t>
  </si>
  <si>
    <t>前年度耕地の耕作総面積</t>
  </si>
  <si>
    <t>本年度耕地山の耕作総面積</t>
  </si>
  <si>
    <t>㋩実労合計</t>
  </si>
  <si>
    <t>⑪合計</t>
  </si>
  <si>
    <t>⑫合計</t>
  </si>
  <si>
    <t>⑬合計</t>
  </si>
  <si>
    <t>⑭収入合計</t>
  </si>
  <si>
    <t>実労合計日</t>
  </si>
  <si>
    <t>*労務日計算パラメータ：８H</t>
  </si>
  <si>
    <t>耕地田</t>
  </si>
  <si>
    <t>耕地畑</t>
  </si>
  <si>
    <t>㋑</t>
  </si>
  <si>
    <t>山畑</t>
  </si>
  <si>
    <t>㋺</t>
  </si>
  <si>
    <t>上欄(Q列)マイナスは出越、労賃受け取り。</t>
  </si>
  <si>
    <t>㋩:実労人工(日)</t>
  </si>
  <si>
    <t>＊労賃は1日を10分として考える。</t>
  </si>
  <si>
    <t>沼田邦夫⑬”0”を入れておく、来年”分"が付くとまずいので。</t>
  </si>
  <si>
    <t>名前がのこっていると、数式をこのcolに入れないといけない。\500を取りっパグれる</t>
  </si>
  <si>
    <r>
      <rPr>
        <rFont val="UD デジタル 教科書体 N-R"/>
        <color rgb="FF000000"/>
        <sz val="8.0"/>
      </rPr>
      <t>農産割=均等割(</t>
    </r>
    <r>
      <rPr>
        <rFont val="UD デジタル 教科書体 N-R"/>
        <color rgb="FF000000"/>
        <sz val="14.0"/>
      </rPr>
      <t>¥500)＋当人の耕作面積(耕地,山の田畑)×ｎ係数</t>
    </r>
  </si>
  <si>
    <r>
      <rPr>
        <rFont val="UD デジタル 教科書体 N-R"/>
        <color rgb="FF000000"/>
        <sz val="8.0"/>
      </rPr>
      <t>ｎ係数=(賦課金(総会資料の予算)-均等割(</t>
    </r>
    <r>
      <rPr>
        <rFont val="UD デジタル 教科書体 N-R"/>
        <color rgb="FF000000"/>
        <sz val="14.0"/>
      </rPr>
      <t>¥500)×組合員総人数)÷全員の耕作面積(耕地,山の田畑)</t>
    </r>
  </si>
  <si>
    <t>ｎ係数を代入</t>
  </si>
  <si>
    <r>
      <rPr>
        <rFont val="UD デジタル 教科書体 N-R"/>
        <color rgb="FF000000"/>
        <sz val="8.0"/>
      </rPr>
      <t xml:space="preserve">　　　　　農産割 = 均等割(</t>
    </r>
    <r>
      <rPr>
        <rFont val="UD デジタル 教科書体 N-R"/>
        <color rgb="FF000000"/>
        <sz val="14.0"/>
      </rPr>
      <t>¥500)＋当人の耕作面積(耕地,山の田畑)×</t>
    </r>
  </si>
  <si>
    <r>
      <rPr>
        <rFont val="UD デジタル 教科書体 N-R"/>
        <color rgb="FF000000"/>
        <sz val="8.0"/>
      </rPr>
      <t>賦課金(総会資料の予算)-均等割(</t>
    </r>
    <r>
      <rPr>
        <rFont val="UD デジタル 教科書体 N-R"/>
        <color rgb="FF000000"/>
        <sz val="14.0"/>
      </rPr>
      <t>¥500)×組合員総人数</t>
    </r>
  </si>
  <si>
    <t>全員の耕作面積(耕地と山の田畑)</t>
  </si>
  <si>
    <r>
      <rPr>
        <rFont val="UD デジタル 教科書体 N-R"/>
        <color rgb="FF000000"/>
        <sz val="8.0"/>
      </rPr>
      <t>道水割=(実労ー責任人工)</t>
    </r>
    <r>
      <rPr>
        <rFont val="UD デジタル 教科書体 N-R"/>
        <color rgb="FF000000"/>
        <sz val="14.0"/>
      </rPr>
      <t>×</t>
    </r>
    <r>
      <rPr>
        <rFont val="UD デジタル 教科書体 N-R"/>
        <color rgb="FF000000"/>
        <sz val="8.0"/>
      </rPr>
      <t>日当(</t>
    </r>
    <r>
      <rPr>
        <rFont val="UD デジタル 教科書体 N-R"/>
        <color rgb="FF000000"/>
        <sz val="14.0"/>
      </rPr>
      <t>¥5000)</t>
    </r>
  </si>
  <si>
    <t>実労=野帳の合計</t>
  </si>
  <si>
    <r>
      <rPr>
        <rFont val="UD デジタル 教科書体 N-R"/>
        <color rgb="FF000000"/>
        <sz val="8.0"/>
      </rPr>
      <t>責任人工=当人の耕作面積(耕地の田畑)</t>
    </r>
    <r>
      <rPr>
        <rFont val="UD デジタル 教科書体 N-R"/>
        <color rgb="FF000000"/>
        <sz val="14.0"/>
      </rPr>
      <t>×</t>
    </r>
    <r>
      <rPr>
        <rFont val="UD デジタル 教科書体 N-R"/>
        <color rgb="FF000000"/>
        <sz val="8.0"/>
      </rPr>
      <t>ｄ係数</t>
    </r>
  </si>
  <si>
    <r>
      <rPr>
        <rFont val="UD デジタル 教科書体 N-R"/>
        <color rgb="FF000000"/>
        <sz val="8.0"/>
      </rPr>
      <t>前年度維持管理に実質</t>
    </r>
    <r>
      <rPr>
        <rFont val="UD デジタル 教科書体 N-R"/>
        <color rgb="FF000000"/>
        <sz val="14.0"/>
      </rPr>
      <t>かかった人工を</t>
    </r>
  </si>
  <si>
    <t>代入</t>
  </si>
  <si>
    <r>
      <rPr>
        <rFont val="UD デジタル 教科書体 N-R"/>
        <color rgb="FF000000"/>
        <sz val="8.0"/>
      </rPr>
      <t>ｄ係数=全員の実労人工</t>
    </r>
    <r>
      <rPr>
        <rFont val="UD デジタル 教科書体 N-R"/>
        <color rgb="FF000000"/>
        <sz val="14.0"/>
      </rPr>
      <t>÷</t>
    </r>
    <r>
      <rPr>
        <rFont val="UD デジタル 教科書体 N-R"/>
        <color rgb="FF000000"/>
        <sz val="8.0"/>
      </rPr>
      <t>全員の耕作面積(耕地の田畑)</t>
    </r>
  </si>
  <si>
    <t>単位面積当たりにしたもの。</t>
  </si>
  <si>
    <t>道水割 = (実労ー</t>
  </si>
  <si>
    <r>
      <rPr>
        <rFont val="UD デジタル 教科書体 N-R"/>
        <color rgb="FF000000"/>
        <sz val="8.0"/>
      </rPr>
      <t>当人の耕作面積(耕地の田畑)</t>
    </r>
    <r>
      <rPr>
        <rFont val="UD デジタル 教科書体 N-R"/>
        <color rgb="FF000000"/>
        <sz val="14.0"/>
      </rPr>
      <t>×</t>
    </r>
    <r>
      <rPr>
        <rFont val="UD デジタル 教科書体 N-R"/>
        <color rgb="FF000000"/>
        <sz val="8.0"/>
      </rPr>
      <t>全員の実労人工</t>
    </r>
  </si>
  <si>
    <r>
      <rPr>
        <rFont val="UD デジタル 教科書体 N-R"/>
        <color rgb="FF000000"/>
        <sz val="8.0"/>
      </rPr>
      <t>)</t>
    </r>
    <r>
      <rPr>
        <rFont val="UD デジタル 教科書体 N-R"/>
        <color rgb="FF000000"/>
        <sz val="14.0"/>
      </rPr>
      <t>×</t>
    </r>
    <r>
      <rPr>
        <rFont val="UD デジタル 教科書体 N-R"/>
        <color rgb="FF000000"/>
        <sz val="8.0"/>
      </rPr>
      <t>日当(</t>
    </r>
    <r>
      <rPr>
        <rFont val="UD デジタル 教科書体 N-R"/>
        <color rgb="FF000000"/>
        <sz val="14.0"/>
      </rPr>
      <t xml:space="preserve">¥5000)   </t>
    </r>
  </si>
  <si>
    <t>全員の耕作面積(耕地の田畑)</t>
  </si>
  <si>
    <t>振込先:JA湘南金目支所 店番号5137-007</t>
  </si>
  <si>
    <t>片岡農産組合長　芹澤幸雄</t>
  </si>
  <si>
    <t xml:space="preserve">       口座番号 普通1058855</t>
  </si>
  <si>
    <t xml:space="preserve">       片岡農産組合 会計 宮川幸男</t>
  </si>
  <si>
    <t xml:space="preserve">　　平成30年　　　月　　　日</t>
  </si>
  <si>
    <t>農産割,導水割,取水賦課金請求書</t>
  </si>
  <si>
    <t>農産割,導水割,取水賦課金領収書</t>
  </si>
  <si>
    <t>様</t>
  </si>
  <si>
    <t>導水割</t>
  </si>
  <si>
    <t xml:space="preserve">　上記の金額を、平成29年度分賦課金</t>
  </si>
  <si>
    <t>上記金額を農地維持管理賦課金</t>
  </si>
  <si>
    <t>として、平成30年度4月30までに納入</t>
  </si>
  <si>
    <t>として領収致しました。</t>
  </si>
  <si>
    <t>願います。</t>
  </si>
  <si>
    <t>R07年度　片岡土木野帳</t>
  </si>
  <si>
    <t>氏  名</t>
  </si>
  <si>
    <t>日付</t>
  </si>
  <si>
    <t>作業名</t>
  </si>
  <si>
    <t>河川使用許可
申請写真撮影</t>
  </si>
  <si>
    <t xml:space="preserve">前田水門整備
資材引き取り　</t>
  </si>
  <si>
    <t>自治会館
草刈り</t>
  </si>
  <si>
    <t>水門担当名簿
他
市役所農水産課</t>
  </si>
  <si>
    <t>中庭　草刈り</t>
  </si>
  <si>
    <t>地主挨拶
布団籠置き場</t>
  </si>
  <si>
    <t>業者と打合わせ　
前田水門整備</t>
  </si>
  <si>
    <t>水門整備
（軽トラ）</t>
  </si>
  <si>
    <t>布団籠引き取り
前田水門整備
(６個)</t>
  </si>
  <si>
    <t>布団籠引き取り
前田水門整備
（トラック）</t>
  </si>
  <si>
    <t>写真撮影　
前田水門整備
準備</t>
  </si>
  <si>
    <t>前田水門整備
準備</t>
  </si>
  <si>
    <t>前田水門整備</t>
  </si>
  <si>
    <t>前田水門整備
立会</t>
  </si>
  <si>
    <t>前田水門
水入れ</t>
  </si>
  <si>
    <t>上流除草　
大堰中澤水系</t>
  </si>
  <si>
    <t>再整備の打合せ
前田水門整備</t>
  </si>
  <si>
    <t>布団籠引き取り　
前田水門整備
（２個）</t>
  </si>
  <si>
    <t>前田水門再整備</t>
  </si>
  <si>
    <t>草刈り作業前と
後の写真撮影</t>
  </si>
  <si>
    <t>水門草刈り
（モアで草刈り）</t>
  </si>
  <si>
    <t>水門草刈り
（11人）</t>
  </si>
  <si>
    <t>草刈り助成申請　
農水産課へ水路</t>
  </si>
  <si>
    <t>沖田水門状況立会（市農水産課）</t>
  </si>
  <si>
    <t>沖田水門再立会
（市農水産課）</t>
  </si>
  <si>
    <t>前田水門中干</t>
  </si>
  <si>
    <t>前田水門水入れ</t>
  </si>
  <si>
    <t>片岡全域草刈り
（モアで草刈り）</t>
  </si>
  <si>
    <t>農道整備砂利引き</t>
  </si>
  <si>
    <t>ボブキャット
・軽トラ</t>
  </si>
  <si>
    <t>前田水門水落</t>
  </si>
  <si>
    <t>野焼き</t>
  </si>
  <si>
    <t>水門開け閉め</t>
  </si>
  <si>
    <t>水門開け閉め
（プラス分）</t>
  </si>
  <si>
    <t>ポイント/合計</t>
  </si>
  <si>
    <t>渋谷　真一</t>
  </si>
  <si>
    <t>渋谷　悦子</t>
  </si>
  <si>
    <t>宮川　清治</t>
  </si>
  <si>
    <t>大澤　考二</t>
  </si>
  <si>
    <t>大澤　甚一(貴人)</t>
  </si>
  <si>
    <t>久保寺　和義</t>
  </si>
  <si>
    <t>重田　ミドリ</t>
  </si>
  <si>
    <t>澁谷　イネ(誉)</t>
  </si>
  <si>
    <t>中村　三考</t>
  </si>
  <si>
    <t>松木　龍雄</t>
  </si>
  <si>
    <t>松風　勇</t>
  </si>
  <si>
    <t>宮川　秀美</t>
  </si>
  <si>
    <t>ローズファミリー</t>
  </si>
  <si>
    <t>沼田　邦男</t>
  </si>
  <si>
    <t>千須谷　
曽我　毅義</t>
  </si>
  <si>
    <t>千須谷　
曽我　芳男</t>
  </si>
  <si>
    <t>大磯　
宮代　梅太郎</t>
  </si>
  <si>
    <t>加藤牧場</t>
  </si>
  <si>
    <t>note&gt;&gt;※1)6/21の水路草刈りは「作業手当」として実費(\10,000-)支給　※2)各水門の開閉は含まず※3) R8(2026)年の野鼠駆除は無し</t>
  </si>
  <si>
    <t>was</t>
  </si>
  <si>
    <t>⑯</t>
  </si>
  <si>
    <t>⑰</t>
  </si>
  <si>
    <t>⑱</t>
  </si>
  <si>
    <t>⑲</t>
  </si>
  <si>
    <t>⑳</t>
  </si>
  <si>
    <t>㉑</t>
  </si>
  <si>
    <t>㉒</t>
  </si>
  <si>
    <t>㉓</t>
  </si>
  <si>
    <t>㉔</t>
  </si>
  <si>
    <t>㉕</t>
  </si>
  <si>
    <t>㉖</t>
  </si>
  <si>
    <t>㉗</t>
  </si>
  <si>
    <t>㉘</t>
  </si>
  <si>
    <t>㉙</t>
  </si>
  <si>
    <t>㉚</t>
  </si>
  <si>
    <t>㉛</t>
  </si>
  <si>
    <t>㉜</t>
  </si>
  <si>
    <t>㉝</t>
  </si>
  <si>
    <t>㉞</t>
  </si>
  <si>
    <t>㉟</t>
  </si>
  <si>
    <t>㊱</t>
  </si>
  <si>
    <t>㊲</t>
  </si>
  <si>
    <t>㊳</t>
  </si>
  <si>
    <t>㊴</t>
  </si>
  <si>
    <t>㊵</t>
  </si>
  <si>
    <t>㊶</t>
  </si>
  <si>
    <t>㊷</t>
  </si>
  <si>
    <t>㊸</t>
  </si>
  <si>
    <t>㊹</t>
  </si>
  <si>
    <t>㊺</t>
  </si>
  <si>
    <t>㊻</t>
  </si>
  <si>
    <t>㊼</t>
  </si>
  <si>
    <t>㊽</t>
  </si>
  <si>
    <t>㊾</t>
  </si>
  <si>
    <t>㊿</t>
  </si>
  <si>
    <t>集　計</t>
  </si>
  <si>
    <t>令和7年度</t>
  </si>
  <si>
    <t>芹沢 幸雄</t>
  </si>
  <si>
    <t>大澤　昇司</t>
  </si>
  <si>
    <t>㈱MIYASHo</t>
  </si>
  <si>
    <t>千須谷　曽我　毅義</t>
  </si>
  <si>
    <t>千須谷　曽我　芳男</t>
  </si>
  <si>
    <t>大磯　宮代　梅太郎</t>
  </si>
  <si>
    <t>(令和4年3月30日現在)</t>
  </si>
  <si>
    <t>詳　細</t>
  </si>
  <si>
    <t>人工</t>
  </si>
  <si>
    <t>摘要</t>
  </si>
  <si>
    <t>集     計</t>
  </si>
  <si>
    <t>人　工</t>
  </si>
  <si>
    <t>軽トラック</t>
  </si>
  <si>
    <t>その他</t>
  </si>
  <si>
    <t>前年度からの繰越</t>
  </si>
  <si>
    <t>河川占用申請他</t>
  </si>
  <si>
    <t>前田水門整備資材受取</t>
  </si>
  <si>
    <t>河川占用許可写真撮影</t>
  </si>
  <si>
    <t>市役所陳情農水産課訪問</t>
  </si>
  <si>
    <t>自治会館草刈り</t>
  </si>
  <si>
    <t>水整備</t>
  </si>
  <si>
    <t>前田水門整備業者打合</t>
  </si>
  <si>
    <t>布団篭引取り</t>
  </si>
  <si>
    <t>資材引取り</t>
  </si>
  <si>
    <t>準備</t>
  </si>
  <si>
    <t>水門整備</t>
  </si>
  <si>
    <t>水門整備立会</t>
  </si>
  <si>
    <t>水門水入れ</t>
  </si>
  <si>
    <t>大堰中沢水系上流除草</t>
  </si>
  <si>
    <t>前田水門整備立会</t>
  </si>
  <si>
    <t>草刈り作業</t>
  </si>
  <si>
    <t>事前写真撮影</t>
  </si>
  <si>
    <t>前田水門</t>
  </si>
  <si>
    <t>整備立会</t>
  </si>
  <si>
    <t>草刈準備</t>
  </si>
  <si>
    <t>水路草刈</t>
  </si>
  <si>
    <t>干田水門開</t>
  </si>
  <si>
    <t>水路整備</t>
  </si>
  <si>
    <t>水門閉</t>
  </si>
  <si>
    <t>2023/9/</t>
  </si>
  <si>
    <t>砂利敷き</t>
  </si>
  <si>
    <t>5/21-9/13</t>
  </si>
  <si>
    <t>水門開閉</t>
  </si>
  <si>
    <t>農水産課陳情</t>
  </si>
  <si>
    <t>看板立て</t>
  </si>
  <si>
    <t>芝焼</t>
  </si>
  <si>
    <t>2024/3/14-17</t>
  </si>
  <si>
    <t>暗渠工事</t>
  </si>
  <si>
    <t>回覧外</t>
  </si>
  <si>
    <t>番号</t>
  </si>
  <si>
    <t>Q</t>
  </si>
  <si>
    <t>S</t>
  </si>
  <si>
    <t>W</t>
  </si>
  <si>
    <t>X</t>
  </si>
  <si>
    <t>道水割及び取水賦課金請求書</t>
  </si>
  <si>
    <t>Rx道取請領</t>
  </si>
  <si>
    <t>請求</t>
  </si>
  <si>
    <t>領収</t>
  </si>
  <si>
    <t>道水割及び取水賦課金支払書</t>
  </si>
  <si>
    <t>道水割出不足金及び取水賦課金領収書</t>
  </si>
  <si>
    <t>道水割出不足金及び取水賦課金支払確認書</t>
  </si>
  <si>
    <t>C</t>
  </si>
  <si>
    <t>X(合計)</t>
  </si>
  <si>
    <t>Q取水割</t>
  </si>
  <si>
    <t>S道水割</t>
  </si>
  <si>
    <t>W農産割</t>
  </si>
  <si>
    <t>円</t>
  </si>
  <si>
    <t>道　水　割</t>
  </si>
  <si>
    <t>農　産　割</t>
  </si>
  <si>
    <t>金</t>
  </si>
  <si>
    <t>合　　計</t>
  </si>
  <si>
    <t>片岡農産組合長　久保田　要</t>
  </si>
  <si>
    <t>令和7年度農地貸借表</t>
  </si>
  <si>
    <t>令和7年度土地貸借表</t>
  </si>
  <si>
    <t>受託者</t>
  </si>
  <si>
    <t>字</t>
  </si>
  <si>
    <t>面積(反)</t>
  </si>
  <si>
    <t>反当たり単価</t>
  </si>
  <si>
    <t>委託者</t>
  </si>
  <si>
    <t>耕作料金\</t>
  </si>
  <si>
    <t>個人別計</t>
  </si>
  <si>
    <t>令和7年農地受委託料金受払明細書</t>
  </si>
  <si>
    <t>釜ヶ坪489</t>
  </si>
  <si>
    <t>令和7年度農地委託領収証</t>
  </si>
  <si>
    <t xml:space="preserve">　貴殿の本年度の農地耕作料は、下記の通りになります。</t>
  </si>
  <si>
    <t>釜ヶ坪490</t>
  </si>
  <si>
    <t>面積（反）</t>
  </si>
  <si>
    <t>単価</t>
  </si>
  <si>
    <t>釜ヶ坪468</t>
  </si>
  <si>
    <t>宮川浩二</t>
  </si>
  <si>
    <t>上流193-1</t>
  </si>
  <si>
    <t>七反田458-1</t>
  </si>
  <si>
    <t>上記金額を、正に領収致しました。</t>
  </si>
  <si>
    <t>七反田460</t>
  </si>
  <si>
    <t>（但し、農地委託金として）</t>
  </si>
  <si>
    <t>下流208-1</t>
  </si>
  <si>
    <t>下流209-1</t>
  </si>
  <si>
    <t>台田110</t>
  </si>
  <si>
    <t>㊞</t>
  </si>
  <si>
    <t>台田113</t>
  </si>
  <si>
    <t>鎧ヶ坪470-1</t>
  </si>
  <si>
    <t>釜ケ坪487-1</t>
  </si>
  <si>
    <t>釜ケ坪488-1</t>
  </si>
  <si>
    <t>釜ケ坪488-2</t>
  </si>
  <si>
    <t>柳川浩昭</t>
  </si>
  <si>
    <t>七反田459-1</t>
  </si>
  <si>
    <t>中川原668</t>
  </si>
  <si>
    <t>渋谷精一</t>
  </si>
  <si>
    <t>水尻514</t>
  </si>
  <si>
    <t>七反田440-1</t>
  </si>
  <si>
    <t>七反田440-3</t>
  </si>
  <si>
    <t>納　入　日</t>
  </si>
  <si>
    <t>令和7年12月14日（日）</t>
  </si>
  <si>
    <t>令和６年１２月1５日（日）</t>
  </si>
  <si>
    <t>令和7年１２月14日（日）</t>
  </si>
  <si>
    <t>台田107-1</t>
  </si>
  <si>
    <t>受　領　日</t>
  </si>
  <si>
    <t>台田108</t>
  </si>
  <si>
    <t>受払場所</t>
  </si>
  <si>
    <t>片岡自治会館</t>
  </si>
  <si>
    <t>台田112-1</t>
  </si>
  <si>
    <t>令和7年度農地受委託料金領収書</t>
  </si>
  <si>
    <t>台田114</t>
  </si>
  <si>
    <t>台田115</t>
  </si>
  <si>
    <t>令和7年度農地受委託料金を領収致しました。</t>
  </si>
  <si>
    <t>令和6年度農地受委託料金を領収致しました。</t>
  </si>
  <si>
    <t>台田120-1</t>
  </si>
  <si>
    <t>令和　7　年　　　月　　　日</t>
  </si>
  <si>
    <t>台田121-1</t>
  </si>
  <si>
    <t>台田121-2</t>
  </si>
  <si>
    <t>台田122</t>
  </si>
  <si>
    <t>台田123-1</t>
  </si>
  <si>
    <t>台田123-2</t>
  </si>
  <si>
    <t>台田124</t>
  </si>
  <si>
    <t>下川原６１７他</t>
  </si>
  <si>
    <t>下川原618</t>
  </si>
  <si>
    <t>水尻511-1</t>
  </si>
  <si>
    <t>水尻512-1</t>
  </si>
  <si>
    <t>水尻513-1</t>
  </si>
  <si>
    <t>水尻514の一部</t>
  </si>
  <si>
    <t>鎧ヶ坪521-1</t>
  </si>
  <si>
    <t>鎧ヶ坪523-1</t>
  </si>
  <si>
    <t>鎧ヶ坪524-1</t>
  </si>
  <si>
    <t>鎧ヶ坪532-1</t>
  </si>
  <si>
    <t>小巻公平</t>
  </si>
  <si>
    <t>七反田457</t>
  </si>
  <si>
    <t>沼田清司</t>
  </si>
  <si>
    <t>上流190</t>
  </si>
  <si>
    <t>小澤誠治</t>
  </si>
  <si>
    <t>水尻499</t>
  </si>
  <si>
    <t>水尻499-1</t>
  </si>
  <si>
    <t>水尻500</t>
  </si>
  <si>
    <t>ガヤマファーム</t>
  </si>
  <si>
    <t>五反田324</t>
  </si>
  <si>
    <t>五反田338</t>
  </si>
  <si>
    <t>西海地堺578-1</t>
  </si>
  <si>
    <t>西海地堺579-1</t>
  </si>
  <si>
    <t>令和６年度農地貸借表</t>
  </si>
  <si>
    <t>令和６年度土地貸借表</t>
  </si>
  <si>
    <t>令和６年農地受委託料金受払明細書</t>
  </si>
  <si>
    <t>令和６年度農地委託領収証</t>
  </si>
  <si>
    <t>令和６年１２月１５日</t>
  </si>
  <si>
    <t>令和6年度農地受委託料金領収書</t>
  </si>
  <si>
    <t>令和　6　年　　　月　　　日</t>
  </si>
  <si>
    <t>耕作料支払者</t>
  </si>
  <si>
    <t>令和4年度農地貸借表</t>
  </si>
  <si>
    <t>耕作料受取者</t>
  </si>
  <si>
    <t>令和4年度土地貸借表</t>
  </si>
  <si>
    <t>集計表</t>
  </si>
  <si>
    <t>支払者名</t>
  </si>
  <si>
    <t>対象地</t>
  </si>
  <si>
    <t>面積</t>
  </si>
  <si>
    <t>釜ヶ坪487-1</t>
  </si>
  <si>
    <t>釜ヶ坪488-1</t>
  </si>
  <si>
    <t>釜ヶ坪488-2</t>
  </si>
  <si>
    <t>大澤實清</t>
  </si>
  <si>
    <t>下川原617他</t>
  </si>
  <si>
    <t>水尻514一部</t>
  </si>
  <si>
    <t>西海地境578-1</t>
  </si>
  <si>
    <t>西海地境579-1</t>
  </si>
  <si>
    <t xml:space="preserve"> 道水割出不足金及び
取水賦課金請求書</t>
  </si>
  <si>
    <t xml:space="preserve"> 道水割出不足金及び
取水賦課金領収書</t>
  </si>
  <si>
    <t>T(均等割)</t>
  </si>
  <si>
    <t>道水割(X-T)</t>
  </si>
  <si>
    <t>均 等 割</t>
  </si>
  <si>
    <t xml:space="preserve">　令和５年度分片岡農産組合土木割及び金目土木取水賦課金納入についてのお願い。</t>
  </si>
  <si>
    <t>[領収書]</t>
  </si>
  <si>
    <t xml:space="preserve">　上記について、次の通り納入されたくお願い致します。</t>
  </si>
  <si>
    <t>記</t>
  </si>
  <si>
    <t>（土木割田 10a当り</t>
  </si>
  <si>
    <t>円)</t>
  </si>
  <si>
    <t>円也</t>
  </si>
  <si>
    <t>（土木割畑 10a当り</t>
  </si>
  <si>
    <t>（取水賦課金　 10a当り</t>
  </si>
  <si>
    <t xml:space="preserve"> 上記金額を令和５年度分土木割、及び取水賦課金として納入頂きありがとうございました。
 今後ともご協力をお願い致します。</t>
  </si>
  <si>
    <t>内　　容</t>
  </si>
  <si>
    <t>耕作面積</t>
  </si>
  <si>
    <t>土木割田</t>
  </si>
  <si>
    <t>a</t>
  </si>
  <si>
    <t>土木割畑</t>
  </si>
  <si>
    <t xml:space="preserve"> 尚、住所、氏名、耕作面積等の変更が生じた場合には速やかにご連絡頂きますよう宜しくお願い致します。</t>
  </si>
  <si>
    <t>※</t>
  </si>
  <si>
    <t>納入期限</t>
  </si>
  <si>
    <t>令和６年　　　月　　　日</t>
  </si>
  <si>
    <t>振込先</t>
  </si>
  <si>
    <t>湘南農業協同組合　金目支店</t>
  </si>
  <si>
    <t>（店舗番号　５１３７-００７）</t>
  </si>
  <si>
    <t>振込口座</t>
  </si>
  <si>
    <t>普通貯金　１０５８８５５</t>
  </si>
  <si>
    <t>口座名義</t>
  </si>
  <si>
    <t>片岡農産組合　会計　宮川源三</t>
  </si>
  <si>
    <t>片岡農産組合長　坪井　正興</t>
  </si>
  <si>
    <t>平塚市　片岡 824</t>
  </si>
  <si>
    <t>電話番号 : 58-0342</t>
  </si>
</sst>
</file>

<file path=xl/styles.xml><?xml version="1.0" encoding="utf-8"?>
<styleSheet xmlns="http://schemas.openxmlformats.org/spreadsheetml/2006/main" xmlns:x14ac="http://schemas.microsoft.com/office/spreadsheetml/2009/9/ac" xmlns:mc="http://schemas.openxmlformats.org/markup-compatibility/2006">
  <numFmts count="25">
    <numFmt numFmtId="164" formatCode="yyyy/m/d"/>
    <numFmt numFmtId="165" formatCode="[$-411]General"/>
    <numFmt numFmtId="166" formatCode="[$-411]#,##0"/>
    <numFmt numFmtId="167" formatCode="&quot;¥&quot;#,##0.000;&quot;¥-&quot;#,##0.000"/>
    <numFmt numFmtId="168" formatCode="&quot;¥&quot;#,##0;&quot;¥-&quot;#,##0"/>
    <numFmt numFmtId="169" formatCode="[$-411]gge&quot;年&quot;m&quot;月&quot;d&quot;日&quot;"/>
    <numFmt numFmtId="170" formatCode="#,##0.00000000&quot; &quot;"/>
    <numFmt numFmtId="171" formatCode="#,##0_);[Red]\(#,##0\)"/>
    <numFmt numFmtId="172" formatCode="0.000&quot; &quot;"/>
    <numFmt numFmtId="173" formatCode="0.00000&quot; &quot;"/>
    <numFmt numFmtId="174" formatCode="#,##0.000&quot; &quot;"/>
    <numFmt numFmtId="175" formatCode="0.000&quot;円/㎡&quot;"/>
    <numFmt numFmtId="176" formatCode="&quot;¥&quot;#,##0;&quot;¥&quot;\-#,##0"/>
    <numFmt numFmtId="177" formatCode="0.0_);[Red]\(0.0\)"/>
    <numFmt numFmtId="178" formatCode="h&quot;:&quot;mm&quot;:&quot;ss&quot; &quot;AM/PM"/>
    <numFmt numFmtId="179" formatCode="[$-30000]ge&quot;.&quot;m&quot;.&quot;d"/>
    <numFmt numFmtId="180" formatCode="&quot;¥&quot;#,##0_);[Red]\(&quot;¥&quot;#,##0\)"/>
    <numFmt numFmtId="181" formatCode="_ &quot;¥&quot;* #,##0_ ;_ &quot;¥&quot;* \-#,##0_ ;_ &quot;¥&quot;* &quot;-&quot;_ ;_ @_ "/>
    <numFmt numFmtId="182" formatCode="#,##0;&quot;△ &quot;#,##0"/>
    <numFmt numFmtId="183" formatCode="#,##0&quot; &quot;"/>
    <numFmt numFmtId="184" formatCode="[$-30411]ggge&quot;年&quot;mm&quot;月&quot;dd&quot;日&quot;"/>
    <numFmt numFmtId="185" formatCode="#,###&quot;円&quot;"/>
    <numFmt numFmtId="186" formatCode="[$-411]mmm\-yy"/>
    <numFmt numFmtId="187" formatCode="#,##0&quot; &quot;;[Red]&quot;(&quot;#,##0&quot;)&quot;"/>
    <numFmt numFmtId="188" formatCode="0.00&quot;a&quot;"/>
  </numFmts>
  <fonts count="117">
    <font>
      <sz val="11.0"/>
      <color/>
      <name val="Arial"/>
      <scheme val="minor"/>
    </font>
    <font>
      <sz val="11.0"/>
      <color/>
      <name val="MS PGothic"/>
    </font>
    <font>
      <sz val="11.0"/>
      <color/>
      <name val="Arial"/>
    </font>
    <font>
      <sz val="11.0"/>
      <color rgb="FFFF0000"/>
      <name val="Arial"/>
    </font>
    <font>
      <u/>
      <sz val="16.0"/>
      <color/>
      <name val="MS PGothic"/>
    </font>
    <font>
      <b/>
      <sz val="11.0"/>
      <color rgb="FFFF0000"/>
      <name val="MS PGothic"/>
    </font>
    <font/>
    <font>
      <sz val="11.0"/>
      <color/>
      <name val="ＭＳ ゴシック"/>
    </font>
    <font>
      <sz val="11.0"/>
      <color rgb="FFFF0000"/>
      <name val="MS PGothic"/>
    </font>
    <font>
      <sz val="14.0"/>
      <color rgb="FF000000"/>
      <name val="HGPｺﾞｼｯｸM"/>
    </font>
    <font>
      <b/>
      <sz val="11.0"/>
      <color/>
      <name val="HGPｺﾞｼｯｸM"/>
    </font>
    <font>
      <sz val="14.0"/>
      <color rgb="FF000000"/>
      <name val="HGｺﾞｼｯｸM1"/>
    </font>
    <font>
      <b/>
      <sz val="24.0"/>
      <color rgb="FF000000"/>
      <name val="HGPｺﾞｼｯｸM"/>
    </font>
    <font>
      <sz val="20.0"/>
      <color rgb="FF000000"/>
      <name val="HGPｺﾞｼｯｸM"/>
    </font>
    <font>
      <sz val="11.0"/>
      <color/>
      <name val="HGPｺﾞｼｯｸM"/>
    </font>
    <font>
      <sz val="16.0"/>
      <color/>
      <name val="HGPｺﾞｼｯｸM"/>
    </font>
    <font>
      <sz val="12.0"/>
      <color rgb="FF000000"/>
      <name val="HGPｺﾞｼｯｸM"/>
    </font>
    <font>
      <sz val="12.0"/>
      <name val="HGPｺﾞｼｯｸM"/>
    </font>
    <font>
      <b/>
      <sz val="12.0"/>
      <name val="HGPｺﾞｼｯｸM"/>
    </font>
    <font>
      <sz val="11.0"/>
      <color rgb="FF000000"/>
      <name val="HGPｺﾞｼｯｸM"/>
    </font>
    <font>
      <b/>
      <sz val="12.0"/>
      <color rgb="FF000000"/>
      <name val="HGPｺﾞｼｯｸM"/>
    </font>
    <font>
      <b/>
      <sz val="14.0"/>
      <color rgb="FF000000"/>
      <name val="HGPｺﾞｼｯｸM"/>
    </font>
    <font>
      <b/>
      <sz val="14.0"/>
      <color/>
      <name val="HGPｺﾞｼｯｸM"/>
    </font>
    <font>
      <b/>
      <sz val="16.0"/>
      <color/>
      <name val="游ゴシック"/>
    </font>
    <font>
      <u/>
      <sz val="11.0"/>
      <color/>
      <name val="Arial"/>
    </font>
    <font>
      <b/>
      <sz val="14.0"/>
      <color/>
      <name val="游ゴシック"/>
    </font>
    <font>
      <b/>
      <sz val="18.0"/>
      <color/>
      <name val="游ゴシック"/>
    </font>
    <font>
      <b/>
      <sz val="11.0"/>
      <color/>
      <name val="MS PGothic"/>
    </font>
    <font>
      <sz val="12.0"/>
      <color/>
      <name val="游ゴシック"/>
    </font>
    <font>
      <b/>
      <sz val="12.0"/>
      <color/>
      <name val="游ゴシック"/>
    </font>
    <font>
      <b/>
      <sz val="11.0"/>
      <color/>
      <name val="游ゴシック"/>
    </font>
    <font>
      <sz val="8.0"/>
      <color/>
      <name val="Arial"/>
    </font>
    <font>
      <sz val="8.0"/>
      <color/>
      <name val="ＭＳ ゴシック"/>
    </font>
    <font>
      <b/>
      <sz val="11.0"/>
      <name val="游ゴシック"/>
    </font>
    <font>
      <sz val="11.0"/>
      <name val="Arial"/>
    </font>
    <font>
      <sz val="8.0"/>
      <color rgb="FF2E75B5"/>
      <name val="HGPｺﾞｼｯｸM"/>
    </font>
    <font>
      <sz val="8.0"/>
      <color rgb="FFFF0000"/>
      <name val="ＭＳ ゴシック"/>
    </font>
    <font>
      <sz val="8.0"/>
      <color rgb="FFFF0000"/>
      <name val="Arial"/>
    </font>
    <font>
      <b/>
      <sz val="10.0"/>
      <color/>
      <name val="游ゴシック"/>
    </font>
    <font>
      <sz val="8.0"/>
      <color rgb="FF000000"/>
      <name val="UD デジタル 教科書体 N-R"/>
    </font>
    <font>
      <sz val="10.0"/>
      <color rgb="FF000000"/>
      <name val="UD デジタル 教科書体 N-R"/>
    </font>
    <font>
      <sz val="8.0"/>
      <color rgb="FF000000"/>
      <name val="HGｺﾞｼｯｸM1"/>
    </font>
    <font>
      <sz val="8.0"/>
      <color rgb="FF000000"/>
      <name val="HGPｺﾞｼｯｸM"/>
    </font>
    <font>
      <sz val="6.0"/>
      <color rgb="FF000000"/>
      <name val="UD デジタル 教科書体 N-R"/>
    </font>
    <font>
      <sz val="10.0"/>
      <color rgb="FF0000FF"/>
      <name val="UD デジタル 教科書体 N-R"/>
    </font>
    <font>
      <sz val="9.0"/>
      <color rgb="FF000000"/>
      <name val="UD デジタル 教科書体 N-R"/>
    </font>
    <font>
      <sz val="12.0"/>
      <color rgb="FF000000"/>
      <name val="UD デジタル 教科書体 N-R"/>
    </font>
    <font>
      <b/>
      <sz val="8.0"/>
      <color rgb="FF000000"/>
      <name val="UD デジタル 教科書体 N-R"/>
    </font>
    <font>
      <b/>
      <sz val="8.0"/>
      <color rgb="FFFF0000"/>
      <name val="UD デジタル 教科書体 N-R"/>
    </font>
    <font>
      <sz val="7.0"/>
      <color rgb="FF000000"/>
      <name val="UD デジタル 教科書体 N-R"/>
    </font>
    <font>
      <sz val="15.0"/>
      <color rgb="FF000000"/>
      <name val="UD デジタル 教科書体 N-R"/>
    </font>
    <font>
      <sz val="9.0"/>
      <color rgb="FF0000FF"/>
      <name val="UD デジタル 教科書体 N-R"/>
    </font>
    <font>
      <sz val="4.0"/>
      <color rgb="FF000000"/>
      <name val="UD デジタル 教科書体 N-R"/>
    </font>
    <font>
      <sz val="8.0"/>
      <name val="UD デジタル 教科書体 N-R"/>
    </font>
    <font>
      <sz val="8.0"/>
      <color/>
      <name val="UD デジタル 教科書体 N-R"/>
    </font>
    <font>
      <sz val="10.0"/>
      <color rgb="FFCC0099"/>
      <name val="UD デジタル 教科書体 N-R"/>
    </font>
    <font>
      <sz val="8.0"/>
      <color rgb="FFCC0099"/>
      <name val="UD デジタル 教科書体 N-R"/>
    </font>
    <font>
      <sz val="9.0"/>
      <color/>
      <name val="UD デジタル 教科書体 N-R"/>
    </font>
    <font>
      <b/>
      <sz val="6.0"/>
      <color rgb="FF000000"/>
      <name val="UD デジタル 教科書体 N-R"/>
    </font>
    <font>
      <sz val="8.0"/>
      <color rgb="FFC00000"/>
      <name val="UD デジタル 教科書体 N-R"/>
    </font>
    <font>
      <b/>
      <sz val="8.0"/>
      <color/>
      <name val="UD デジタル 教科書体 N-R"/>
    </font>
    <font>
      <b/>
      <sz val="6.0"/>
      <color/>
      <name val="UD デジタル 教科書体 N-R"/>
    </font>
    <font>
      <sz val="9.0"/>
      <color rgb="FFFF0000"/>
      <name val="UD デジタル 教科書体 N-R"/>
    </font>
    <font>
      <sz val="8.0"/>
      <color rgb="FF6600FF"/>
      <name val="UD デジタル 教科書体 N-R"/>
    </font>
    <font>
      <sz val="8.0"/>
      <color rgb="FFFF0000"/>
      <name val="UD デジタル 教科書体 N-R"/>
    </font>
    <font>
      <b/>
      <sz val="8.0"/>
      <color rgb="FF0000FF"/>
      <name val="UD デジタル 教科書体 N-R"/>
    </font>
    <font>
      <b/>
      <sz val="8.0"/>
      <name val="UD デジタル 教科書体 N-R"/>
    </font>
    <font>
      <sz val="6.0"/>
      <color/>
      <name val="Arial"/>
    </font>
    <font>
      <sz val="8.0"/>
      <color rgb="FF843C0B"/>
      <name val="UD デジタル 教科書体 N-R"/>
    </font>
    <font>
      <sz val="11.0"/>
      <name val="游ゴシック"/>
    </font>
    <font>
      <b/>
      <u/>
      <sz val="18.0"/>
      <name val="游ゴシック"/>
    </font>
    <font>
      <u/>
      <sz val="11.0"/>
      <name val="游ゴシック"/>
    </font>
    <font>
      <sz val="10.0"/>
      <name val="游ゴシック"/>
    </font>
    <font>
      <b/>
      <sz val="11.0"/>
      <color rgb="FFFF0000"/>
      <name val="游ゴシック"/>
    </font>
    <font>
      <sz val="9.0"/>
      <color rgb="FF002060"/>
      <name val="游ゴシック"/>
    </font>
    <font>
      <sz val="11.0"/>
      <color rgb="FF000000"/>
      <name val="MS PGothic"/>
    </font>
    <font>
      <b/>
      <sz val="9.0"/>
      <color rgb="FF000000"/>
      <name val="MS PGothic"/>
    </font>
    <font>
      <sz val="18.0"/>
      <color rgb="FF000000"/>
      <name val="HG明朝E"/>
    </font>
    <font>
      <sz val="14.0"/>
      <color rgb="FF000000"/>
      <name val="HG明朝E"/>
    </font>
    <font>
      <sz val="12.0"/>
      <color rgb="FF000000"/>
      <name val="HG明朝E"/>
    </font>
    <font>
      <sz val="12.0"/>
      <color rgb="FF00B050"/>
      <name val="HG明朝E"/>
    </font>
    <font>
      <sz val="8.0"/>
      <color rgb="FF000000"/>
      <name val="HG明朝E"/>
    </font>
    <font>
      <sz val="18.0"/>
      <color rgb="FF000000"/>
      <name val="MS PGothic"/>
    </font>
    <font>
      <b/>
      <sz val="10.0"/>
      <color rgb="FF000000"/>
      <name val="MS PGothic"/>
    </font>
    <font>
      <sz val="8.0"/>
      <color rgb="FF000000"/>
      <name val="MS PGothic"/>
    </font>
    <font>
      <sz val="10.0"/>
      <color rgb="FF000000"/>
      <name val="MS PGothic"/>
    </font>
    <font>
      <b/>
      <sz val="8.0"/>
      <color rgb="FF000000"/>
      <name val="MS PGothic"/>
    </font>
    <font>
      <b/>
      <sz val="10.0"/>
      <color rgb="FF00B0F0"/>
      <name val="MS PGothic"/>
    </font>
    <font>
      <sz val="6.0"/>
      <color rgb="FF000000"/>
      <name val="MS PGothic"/>
    </font>
    <font>
      <b/>
      <sz val="10.0"/>
      <color rgb="FFFF0000"/>
      <name val="MS PGothic"/>
    </font>
    <font>
      <sz val="8.0"/>
      <color/>
      <name val="MS PGothic"/>
    </font>
    <font>
      <sz val="14.0"/>
      <color/>
      <name val="Arial"/>
    </font>
    <font>
      <b/>
      <sz val="12.0"/>
      <color/>
      <name val="UD デジタル 教科書体 N-R"/>
    </font>
    <font>
      <sz val="11.0"/>
      <color/>
      <name val="UD デジタル 教科書体 N-R"/>
    </font>
    <font>
      <sz val="14.0"/>
      <color rgb="FF000000"/>
      <name val="UD デジタル 教科書体 N-R"/>
    </font>
    <font>
      <sz val="11.0"/>
      <color rgb="FF000000"/>
      <name val="UD デジタル 教科書体 N-R"/>
    </font>
    <font>
      <sz val="6.0"/>
      <color/>
      <name val="UD デジタル 教科書体 N-R"/>
    </font>
    <font>
      <sz val="10.0"/>
      <color/>
      <name val="UD デジタル 教科書体 N-R"/>
    </font>
    <font>
      <b/>
      <sz val="11.0"/>
      <color rgb="FFFF0000"/>
      <name val="UD デジタル 教科書体 N-R"/>
    </font>
    <font>
      <b/>
      <sz val="16.0"/>
      <color rgb="FF000000"/>
      <name val="UD デジタル 教科書体 N-R"/>
    </font>
    <font>
      <sz val="12.0"/>
      <color/>
      <name val="UD デジタル 教科書体 N-R"/>
    </font>
    <font>
      <sz val="18.0"/>
      <color rgb="FF000000"/>
      <name val="UD デジタル 教科書体 N-R"/>
    </font>
    <font>
      <sz val="16.0"/>
      <color rgb="FF000000"/>
      <name val="UD デジタル 教科書体 N-R"/>
    </font>
    <font>
      <sz val="16.0"/>
      <color rgb="FF000000"/>
      <name val="HGPｺﾞｼｯｸM"/>
    </font>
    <font>
      <sz val="10.0"/>
      <color rgb="FF000000"/>
      <name val="HGPｺﾞｼｯｸM"/>
    </font>
    <font>
      <b/>
      <sz val="12.0"/>
      <color rgb="FFFF0000"/>
      <name val="HGPｺﾞｼｯｸM"/>
    </font>
    <font>
      <sz val="12.0"/>
      <color rgb="FF000000"/>
      <name val="HGｺﾞｼｯｸM"/>
    </font>
    <font>
      <sz val="18.0"/>
      <color rgb="FF000000"/>
      <name val="HGPｺﾞｼｯｸM"/>
    </font>
    <font>
      <sz val="12.0"/>
      <color rgb="FF000000"/>
      <name val="HGｺﾞｼｯｸM1"/>
    </font>
    <font>
      <sz val="14.0"/>
      <color rgb="FF000000"/>
      <name val="HGP明朝B"/>
    </font>
    <font>
      <b/>
      <sz val="12.0"/>
      <color rgb="FF000000"/>
      <name val="HGｺﾞｼｯｸM"/>
    </font>
    <font>
      <sz val="11.0"/>
      <color rgb="FF000000"/>
      <name val="HGｺﾞｼｯｸM1"/>
    </font>
    <font>
      <sz val="10.0"/>
      <color rgb="FF000000"/>
      <name val="HGｺﾞｼｯｸM1"/>
    </font>
    <font>
      <sz val="9.0"/>
      <color rgb="FF000000"/>
      <name val="HGｺﾞｼｯｸM1"/>
    </font>
    <font>
      <sz val="20.0"/>
      <color rgb="FF000000"/>
      <name val="UD デジタル 教科書体 N-R"/>
    </font>
    <font>
      <sz val="6.0"/>
      <color rgb="FF000000"/>
      <name val="HGｺﾞｼｯｸM"/>
    </font>
    <font>
      <b/>
      <sz val="6.0"/>
      <color rgb="FF000000"/>
      <name val="HGｺﾞｼｯｸM"/>
    </font>
  </fonts>
  <fills count="19">
    <fill>
      <patternFill patternType="none"/>
    </fill>
    <fill>
      <patternFill patternType="lightGray"/>
    </fill>
    <fill>
      <patternFill patternType="solid">
        <fgColor rgb="FFBDD6EE"/>
        <bgColor rgb="FFBDD6EE"/>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BE4D5"/>
        <bgColor rgb="FFFBE4D5"/>
      </patternFill>
    </fill>
    <fill>
      <patternFill patternType="solid">
        <fgColor rgb="FFE2EFD9"/>
        <bgColor rgb="FFE2EFD9"/>
      </patternFill>
    </fill>
    <fill>
      <patternFill patternType="solid">
        <fgColor rgb="FFFEF2CB"/>
        <bgColor rgb="FFFEF2CB"/>
      </patternFill>
    </fill>
    <fill>
      <patternFill patternType="solid">
        <fgColor rgb="FF92D050"/>
        <bgColor rgb="FF92D050"/>
      </patternFill>
    </fill>
    <fill>
      <patternFill patternType="solid">
        <fgColor rgb="FFC5E0B4"/>
        <bgColor rgb="FFC5E0B4"/>
      </patternFill>
    </fill>
    <fill>
      <patternFill patternType="solid">
        <fgColor rgb="FFEDEDED"/>
        <bgColor rgb="FFEDEDED"/>
      </patternFill>
    </fill>
    <fill>
      <patternFill patternType="solid">
        <fgColor rgb="FFDAE3F3"/>
        <bgColor rgb="FFDAE3F3"/>
      </patternFill>
    </fill>
    <fill>
      <patternFill patternType="solid">
        <fgColor rgb="FFE2F0D9"/>
        <bgColor rgb="FFE2F0D9"/>
      </patternFill>
    </fill>
    <fill>
      <patternFill patternType="solid">
        <fgColor rgb="FFBDD7EE"/>
        <bgColor rgb="FFBDD7EE"/>
      </patternFill>
    </fill>
    <fill>
      <patternFill patternType="solid">
        <fgColor rgb="FFDBDBDB"/>
        <bgColor rgb="FFDBDBDB"/>
      </patternFill>
    </fill>
    <fill>
      <patternFill patternType="solid">
        <fgColor rgb="FFFFF2CC"/>
        <bgColor rgb="FFFFF2CC"/>
      </patternFill>
    </fill>
    <fill>
      <patternFill patternType="solid">
        <fgColor rgb="FFDEEBF7"/>
        <bgColor rgb="FFDEEBF7"/>
      </patternFill>
    </fill>
    <fill>
      <patternFill patternType="solid">
        <fgColor rgb="FFFFE699"/>
        <bgColor rgb="FFFFE699"/>
      </patternFill>
    </fill>
  </fills>
  <borders count="161">
    <border/>
    <border>
      <left style="thin">
        <color rgb="FF000000"/>
      </left>
      <right style="thin">
        <color rgb="FF000000"/>
      </right>
      <top style="thin">
        <color rgb="FF000000"/>
      </top>
      <bottom style="thin">
        <color rgb="FF000000"/>
      </bottom>
    </border>
    <border>
      <bottom style="thin">
        <color rgb="FF000000"/>
      </bottom>
    </border>
    <border>
      <left/>
      <top/>
      <bottom/>
    </border>
    <border>
      <top/>
      <bottom/>
    </border>
    <border>
      <right/>
      <top/>
      <bottom/>
    </border>
    <border>
      <left style="thin">
        <color rgb="FF000000"/>
      </left>
      <right style="thin">
        <color rgb="FF000000"/>
      </right>
      <top style="thin">
        <color rgb="FF000000"/>
      </top>
      <bottom style="double">
        <color rgb="FF000000"/>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top style="thin">
        <color rgb="FF000000"/>
      </top>
    </border>
    <border>
      <left style="thin">
        <color rgb="FF000000"/>
      </left>
      <top style="dotted">
        <color rgb="FF000000"/>
      </top>
      <bottom style="dotted">
        <color rgb="FF000000"/>
      </bottom>
    </border>
    <border>
      <right style="thin">
        <color rgb="FF000000"/>
      </right>
      <top style="dotted">
        <color rgb="FF000000"/>
      </top>
      <bottom style="dotted">
        <color rgb="FF000000"/>
      </bottom>
    </border>
    <border>
      <left style="thin">
        <color rgb="FF000000"/>
      </left>
      <bottom style="thin">
        <color rgb="FF000000"/>
      </bottom>
    </border>
    <border>
      <left style="thin">
        <color rgb="FF000000"/>
      </left>
      <top style="dotted">
        <color rgb="FF000000"/>
      </top>
      <bottom style="thin">
        <color rgb="FF000000"/>
      </bottom>
    </border>
    <border>
      <right style="thin">
        <color rgb="FF000000"/>
      </right>
      <top style="dotted">
        <color rgb="FF000000"/>
      </top>
      <bottom style="thin">
        <color rgb="FF000000"/>
      </bottom>
    </border>
    <border>
      <right style="thin">
        <color rgb="FF000000"/>
      </right>
      <bottom style="thin">
        <color rgb="FF000000"/>
      </bottom>
    </border>
    <border>
      <left style="thin">
        <color rgb="FF000000"/>
      </left>
      <top style="thin">
        <color rgb="FF000000"/>
      </top>
      <bottom style="dotted">
        <color rgb="FF000000"/>
      </bottom>
    </border>
    <border>
      <right style="thin">
        <color rgb="FF000000"/>
      </right>
      <top style="thin">
        <color rgb="FF000000"/>
      </top>
      <bottom style="dotted">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bottom/>
    </border>
    <border>
      <left style="thick">
        <color rgb="FF000000"/>
      </left>
      <top style="medium">
        <color rgb="FF000000"/>
      </top>
      <bottom style="thick">
        <color rgb="FF000000"/>
      </bottom>
    </border>
    <border>
      <left style="thick">
        <color rgb="FF000000"/>
      </left>
      <top style="thick">
        <color rgb="FF000000"/>
      </top>
    </border>
    <border>
      <top style="thick">
        <color rgb="FF000000"/>
      </top>
    </border>
    <border>
      <top style="thick">
        <color rgb="FF000000"/>
      </top>
      <bottom style="thick">
        <color rgb="FF000000"/>
      </bottom>
    </border>
    <border>
      <right style="thick">
        <color rgb="FF000000"/>
      </right>
      <top style="thick">
        <color rgb="FF000000"/>
      </top>
    </border>
    <border>
      <left style="thick">
        <color rgb="FF000000"/>
      </left>
      <right style="thick">
        <color rgb="FF000000"/>
      </right>
    </border>
    <border>
      <left style="thick">
        <color rgb="FF000000"/>
      </left>
    </border>
    <border>
      <left style="medium">
        <color rgb="FF000000"/>
      </left>
      <top style="medium">
        <color rgb="FF000000"/>
      </top>
    </border>
    <border>
      <right style="medium">
        <color rgb="FF000000"/>
      </right>
      <top style="medium">
        <color rgb="FF000000"/>
      </top>
    </border>
    <border>
      <left style="medium">
        <color rgb="FF000000"/>
      </left>
      <top style="medium">
        <color rgb="FF000000"/>
      </top>
      <bottom/>
    </border>
    <border>
      <right style="medium">
        <color rgb="FF000000"/>
      </right>
      <top style="medium">
        <color rgb="FF000000"/>
      </top>
      <bottom/>
    </border>
    <border>
      <right style="thick">
        <color rgb="FF000000"/>
      </right>
    </border>
    <border>
      <left style="medium">
        <color rgb="FF000000"/>
      </left>
    </border>
    <border>
      <right style="medium">
        <color rgb="FF000000"/>
      </right>
    </border>
    <border>
      <left style="medium">
        <color rgb="FF000000"/>
      </left>
      <top/>
      <bottom/>
    </border>
    <border>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bottom style="medium">
        <color rgb="FF000000"/>
      </bottom>
    </border>
    <border>
      <right style="medium">
        <color rgb="FF000000"/>
      </right>
      <top/>
      <bottom style="medium">
        <color rgb="FF000000"/>
      </bottom>
    </border>
    <border>
      <right style="thick">
        <color rgb="FF000000"/>
      </right>
      <top style="medium">
        <color rgb="FF000000"/>
      </top>
      <bottom style="medium">
        <color rgb="FF000000"/>
      </bottom>
    </border>
    <border>
      <left style="thick">
        <color rgb="FF000000"/>
      </left>
      <top style="medium">
        <color rgb="FF000000"/>
      </top>
      <bottom style="medium">
        <color rgb="FF000000"/>
      </bottom>
    </border>
    <border>
      <top style="medium">
        <color rgb="FF000000"/>
      </top>
    </border>
    <border>
      <left style="medium">
        <color rgb="FF000000"/>
      </left>
      <top style="medium">
        <color rgb="FF000000"/>
      </top>
      <bottom style="thick">
        <color rgb="FF000000"/>
      </bottom>
    </border>
    <border>
      <right style="medium">
        <color rgb="FF000000"/>
      </right>
      <top style="medium">
        <color rgb="FF000000"/>
      </top>
      <bottom style="thick">
        <color rgb="FF000000"/>
      </bottom>
    </border>
    <border>
      <left style="thick">
        <color rgb="FF000000"/>
      </left>
      <bottom style="thick">
        <color rgb="FF000000"/>
      </bottom>
    </border>
    <border>
      <bottom style="thick">
        <color rgb="FF000000"/>
      </bottom>
    </border>
    <border>
      <right style="thick">
        <color rgb="FF000000"/>
      </right>
      <bottom style="thick">
        <color rgb="FF000000"/>
      </bottom>
    </border>
    <border>
      <left/>
      <top/>
    </border>
    <border>
      <right/>
      <top/>
    </border>
    <border>
      <left style="thin">
        <color rgb="FF000000"/>
      </left>
      <right style="thin">
        <color rgb="FF000000"/>
      </right>
      <top style="thin">
        <color rgb="FF000000"/>
      </top>
      <bottom/>
    </border>
    <border>
      <left style="thin">
        <color rgb="FF000000"/>
      </left>
      <top/>
      <bottom/>
    </border>
    <border>
      <left/>
    </border>
    <border>
      <right/>
    </border>
    <border>
      <left style="thin">
        <color rgb="FF000000"/>
      </left>
      <right style="thin">
        <color rgb="FF000000"/>
      </right>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bottom/>
    </border>
    <border>
      <right/>
      <bottom/>
    </border>
    <border>
      <left style="thick">
        <color rgb="FF000000"/>
      </left>
      <top style="thin">
        <color rgb="FF000000"/>
      </top>
      <bottom style="thin">
        <color rgb="FF000000"/>
      </bottom>
    </border>
    <border>
      <left/>
      <right style="thick">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border>
    <border>
      <left style="thick">
        <color rgb="FF000000"/>
      </left>
      <right style="thin">
        <color rgb="FF000000"/>
      </right>
      <top style="thin">
        <color rgb="FF000000"/>
      </top>
      <bottom style="thin">
        <color rgb="FF000000"/>
      </bottom>
    </border>
    <border>
      <left style="thin">
        <color rgb="FF000000"/>
      </left>
      <right/>
      <top/>
      <bottom style="thin">
        <color rgb="FF000000"/>
      </bottom>
    </border>
    <border>
      <left style="thin">
        <color rgb="FF000000"/>
      </left>
      <right style="thick">
        <color rgb="FF000000"/>
      </right>
      <top/>
      <bottom style="thin">
        <color rgb="FF000000"/>
      </bottom>
    </border>
    <border>
      <left style="thick">
        <color rgb="FF000000"/>
      </left>
      <right style="thin">
        <color rgb="FF000000"/>
      </right>
      <top/>
      <bottom style="thin">
        <color rgb="FF000000"/>
      </bottom>
    </border>
    <border>
      <left/>
      <right style="thick">
        <color rgb="FF000000"/>
      </right>
      <top/>
      <bottom style="thin">
        <color rgb="FF000000"/>
      </bottom>
    </border>
    <border>
      <left style="thin">
        <color rgb="FF000000"/>
      </left>
      <right/>
      <top style="thin">
        <color rgb="FF000000"/>
      </top>
      <bottom/>
    </border>
    <border>
      <left style="thin">
        <color rgb="FF000000"/>
      </left>
      <right/>
      <top/>
      <bottom/>
    </border>
    <border>
      <left/>
      <right style="thin">
        <color rgb="FF000000"/>
      </right>
      <top/>
      <bottom style="thin">
        <color rgb="FF000000"/>
      </bottom>
    </border>
    <border>
      <left/>
      <right style="thin">
        <color rgb="FF000000"/>
      </right>
      <top/>
      <bottom/>
    </border>
    <border>
      <left style="thin">
        <color rgb="FF000000"/>
      </left>
      <right style="thin">
        <color rgb="FF000000"/>
      </right>
      <top/>
      <bottom/>
    </border>
    <border>
      <left style="thin">
        <color rgb="FF000000"/>
      </left>
      <right style="thin">
        <color rgb="FF000000"/>
      </right>
      <top style="thin">
        <color rgb="FF000000"/>
      </top>
    </border>
    <border>
      <left style="thin">
        <color rgb="FF000000"/>
      </left>
      <top/>
      <bottom style="thin">
        <color rgb="FF000000"/>
      </bottom>
    </border>
    <border>
      <right style="thin">
        <color rgb="FF000000"/>
      </right>
      <top/>
      <bottom style="thin">
        <color rgb="FF000000"/>
      </bottom>
    </border>
    <border>
      <left style="thin">
        <color rgb="FF000000"/>
      </left>
      <right style="thin">
        <color rgb="FF000000"/>
      </right>
      <top/>
    </border>
    <border>
      <left style="thin">
        <color rgb="FF000000"/>
      </left>
      <right/>
      <top style="thin">
        <color rgb="FF000000"/>
      </top>
    </border>
    <border>
      <left style="thick">
        <color rgb="FF000000"/>
      </left>
      <right style="thin">
        <color rgb="FF000000"/>
      </right>
      <top style="thin">
        <color rgb="FF000000"/>
      </top>
    </border>
    <border>
      <left style="thin">
        <color rgb="FF000000"/>
      </left>
      <right style="thick">
        <color rgb="FF000000"/>
      </right>
      <top style="thin">
        <color rgb="FF000000"/>
      </top>
    </border>
    <border>
      <left style="thin">
        <color rgb="FF000000"/>
      </left>
      <right style="thin">
        <color rgb="FF000000"/>
      </right>
      <bottom/>
    </border>
    <border>
      <left style="thin">
        <color rgb="FF000000"/>
      </left>
      <right/>
      <bottom/>
    </border>
    <border>
      <top style="thin">
        <color rgb="FF00B050"/>
      </top>
      <bottom style="thin">
        <color rgb="FF00B050"/>
      </bottom>
    </border>
    <border>
      <left style="thin">
        <color rgb="FF00B050"/>
      </left>
      <right style="thin">
        <color rgb="FF00B050"/>
      </right>
      <top style="thin">
        <color rgb="FF00B050"/>
      </top>
    </border>
    <border>
      <left/>
      <right/>
      <top/>
      <bottom style="thin">
        <color rgb="FF000000"/>
      </bottom>
    </border>
    <border>
      <left style="thick">
        <color rgb="FF000000"/>
      </left>
      <right style="thin">
        <color rgb="FF000000"/>
      </right>
      <bottom style="thin">
        <color rgb="FF000000"/>
      </bottom>
    </border>
    <border>
      <left style="thin">
        <color rgb="FF000000"/>
      </left>
      <right style="thick">
        <color rgb="FF000000"/>
      </right>
      <bottom style="thin">
        <color rgb="FF000000"/>
      </bottom>
    </border>
    <border>
      <left style="thin">
        <color rgb="FF000000"/>
      </left>
      <top style="thin">
        <color rgb="FF00B050"/>
      </top>
    </border>
    <border>
      <right style="thin">
        <color rgb="FF00B050"/>
      </right>
      <top style="thin">
        <color rgb="FF00B050"/>
      </top>
    </border>
    <border>
      <left style="thick">
        <color rgb="FF000000"/>
      </left>
      <right/>
      <top/>
      <bottom style="thin">
        <color rgb="FF000000"/>
      </bottom>
    </border>
    <border>
      <left style="thin">
        <color rgb="FF000000"/>
      </left>
      <right style="thick">
        <color rgb="FF000000"/>
      </right>
      <top/>
      <bottom/>
    </border>
    <border>
      <left style="thin">
        <color rgb="FF000000"/>
      </left>
      <right style="thick">
        <color rgb="FF000000"/>
      </right>
      <top style="thin">
        <color rgb="FF000000"/>
      </top>
      <bottom style="thin">
        <color rgb="FF000000"/>
      </bottom>
    </border>
    <border>
      <right style="thin">
        <color rgb="FF00B050"/>
      </right>
    </border>
    <border>
      <left style="thin">
        <color rgb="FF00B050"/>
      </left>
      <right style="thin">
        <color rgb="FF000000"/>
      </right>
      <top style="thin">
        <color rgb="FF000000"/>
      </top>
    </border>
    <border>
      <left style="thin">
        <color rgb="FF000000"/>
      </left>
      <right/>
      <top/>
      <bottom style="hair">
        <color rgb="FF000000"/>
      </bottom>
    </border>
    <border>
      <left style="thick">
        <color rgb="FF000000"/>
      </left>
      <right/>
      <top style="thin">
        <color rgb="FF000000"/>
      </top>
      <bottom style="thin">
        <color rgb="FF000000"/>
      </bottom>
    </border>
    <border>
      <left style="thin">
        <color rgb="FF00B050"/>
      </left>
      <right style="thin">
        <color rgb="FF00B050"/>
      </right>
    </border>
    <border>
      <right style="thick">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ttom style="thick">
        <color rgb="FF000000"/>
      </bottom>
    </border>
    <border>
      <left style="thin">
        <color rgb="FF000000"/>
      </left>
      <right/>
      <top style="thin">
        <color rgb="FF000000"/>
      </top>
      <bottom style="thick">
        <color rgb="FF000000"/>
      </bottom>
    </border>
    <border>
      <left style="thick">
        <color rgb="FF000000"/>
      </left>
      <right/>
      <top style="thin">
        <color rgb="FF000000"/>
      </top>
      <bottom style="thick">
        <color rgb="FF000000"/>
      </bottom>
    </border>
    <border>
      <left style="thin">
        <color rgb="FF000000"/>
      </left>
      <right style="thick">
        <color rgb="FF000000"/>
      </right>
      <top style="thin">
        <color rgb="FF000000"/>
      </top>
      <bottom style="thick">
        <color rgb="FF000000"/>
      </bottom>
    </border>
    <border>
      <left/>
      <right style="thin">
        <color rgb="FF000000"/>
      </right>
      <top/>
      <bottom style="thick">
        <color rgb="FF000000"/>
      </bottom>
    </border>
    <border>
      <left style="thin">
        <color rgb="FF000000"/>
      </left>
      <right style="thin">
        <color rgb="FF000000"/>
      </right>
      <top/>
      <bottom style="thick">
        <color rgb="FF000000"/>
      </bottom>
    </border>
    <border>
      <left style="thin">
        <color rgb="FF000000"/>
      </left>
      <right/>
      <top/>
      <bottom style="thick">
        <color rgb="FF000000"/>
      </bottom>
    </border>
    <border>
      <left/>
      <right/>
      <top/>
      <bottom style="thick">
        <color rgb="FF000000"/>
      </bottom>
    </border>
    <border>
      <left style="thick">
        <color rgb="FF000000"/>
      </left>
      <right/>
      <top style="thin">
        <color rgb="FF000000"/>
      </top>
      <bottom/>
    </border>
    <border>
      <left style="thin">
        <color rgb="FF000000"/>
      </left>
      <right/>
      <top style="thin">
        <color rgb="FF000000"/>
      </top>
      <bottom style="double">
        <color rgb="FF000000"/>
      </bottom>
    </border>
    <border>
      <left style="thick">
        <color rgb="FF000000"/>
      </left>
      <right/>
      <top style="thin">
        <color rgb="FF000000"/>
      </top>
      <bottom style="double">
        <color rgb="FF000000"/>
      </bottom>
    </border>
    <border>
      <left style="thin">
        <color rgb="FF000000"/>
      </left>
      <right style="thick">
        <color rgb="FF000000"/>
      </right>
      <top style="thin">
        <color rgb="FF000000"/>
      </top>
      <bottom style="double">
        <color rgb="FF000000"/>
      </bottom>
    </border>
    <border>
      <left/>
      <right style="thick">
        <color rgb="FF000000"/>
      </right>
      <top style="thin">
        <color rgb="FF000000"/>
      </top>
      <bottom style="double">
        <color rgb="FF000000"/>
      </bottom>
    </border>
    <border>
      <left/>
      <right style="thin">
        <color rgb="FF000000"/>
      </right>
      <top style="thin">
        <color rgb="FF000000"/>
      </top>
      <bottom style="double">
        <color rgb="FF000000"/>
      </bottom>
    </border>
    <border>
      <left/>
      <right/>
      <top style="thin">
        <color rgb="FF000000"/>
      </top>
      <bottom style="double">
        <color rgb="FF000000"/>
      </bottom>
    </border>
    <border>
      <right style="thin">
        <color rgb="FF00B050"/>
      </right>
      <bottom style="thin">
        <color rgb="FF000000"/>
      </bottom>
    </border>
    <border>
      <left style="thin">
        <color rgb="FF00B050"/>
      </left>
      <right style="thin">
        <color rgb="FF00B050"/>
      </right>
      <bottom style="thin">
        <color rgb="FF00B050"/>
      </bottom>
    </border>
    <border>
      <left style="thick">
        <color rgb="FF000000"/>
      </left>
      <right/>
      <top style="double">
        <color rgb="FF000000"/>
      </top>
      <bottom/>
    </border>
    <border>
      <left/>
      <right/>
      <top style="double">
        <color rgb="FF000000"/>
      </top>
      <bottom/>
    </border>
    <border>
      <top style="thin">
        <color rgb="FF00B050"/>
      </top>
    </border>
    <border>
      <left style="thick">
        <color rgb="FF000000"/>
      </left>
      <right style="thin">
        <color rgb="FF000000"/>
      </right>
      <top style="thin">
        <color rgb="FF000000"/>
      </top>
      <bottom/>
    </border>
    <border>
      <left style="thin">
        <color rgb="FF000000"/>
      </left>
      <right style="thick">
        <color rgb="FF000000"/>
      </right>
      <top style="thin">
        <color rgb="FF000000"/>
      </top>
      <bottom/>
    </border>
    <border>
      <left/>
      <right style="thick">
        <color rgb="FF000000"/>
      </right>
      <top style="thin">
        <color rgb="FF000000"/>
      </top>
      <bottom/>
    </border>
    <border>
      <left style="thick">
        <color rgb="FF000000"/>
      </left>
      <right/>
      <top/>
      <bottom/>
    </border>
    <border>
      <left style="double">
        <color rgb="FF3F3F3F"/>
      </left>
      <right style="double">
        <color rgb="FF3F3F3F"/>
      </right>
      <top style="double">
        <color rgb="FF3F3F3F"/>
      </top>
      <bottom style="double">
        <color rgb="FF3F3F3F"/>
      </bottom>
    </border>
    <border>
      <left style="thin">
        <color rgb="FF000000"/>
      </left>
      <right style="thin">
        <color rgb="FF000000"/>
      </right>
      <top style="thin">
        <color rgb="FF000000"/>
      </top>
      <bottom style="hair">
        <color rgb="FF000000"/>
      </bottom>
    </border>
    <border>
      <left/>
      <right/>
      <top style="thin">
        <color rgb="FF000000"/>
      </top>
      <bottom style="thin">
        <color rgb="FF000000"/>
      </bottom>
    </border>
    <border>
      <top/>
    </border>
    <border>
      <bottom/>
    </border>
    <border>
      <left style="thin">
        <color rgb="FF000000"/>
      </left>
      <right style="thin">
        <color rgb="FF000000"/>
      </right>
      <bottom style="double">
        <color rgb="FF000000"/>
      </bottom>
    </border>
    <border>
      <bottom style="double">
        <color rgb="FF000000"/>
      </bottom>
    </border>
    <border>
      <left style="double">
        <color rgb="FF000000"/>
      </left>
      <top style="thin">
        <color rgb="FF000000"/>
      </top>
      <bottom style="thin">
        <color rgb="FF000000"/>
      </bottom>
    </border>
    <border>
      <left style="double">
        <color rgb="FF000000"/>
      </left>
      <bottom style="thin">
        <color rgb="FF000000"/>
      </bottom>
    </border>
    <border>
      <left style="double">
        <color rgb="FF000000"/>
      </left>
      <right style="thin">
        <color rgb="FF000000"/>
      </right>
      <top style="thin">
        <color rgb="FF000000"/>
      </top>
      <bottom style="thin">
        <color rgb="FF000000"/>
      </bottom>
    </border>
    <border>
      <left style="thin">
        <color rgb="FF000000"/>
      </left>
      <right style="double">
        <color rgb="FF000000"/>
      </right>
      <top style="thin">
        <color rgb="FF000000"/>
      </top>
    </border>
    <border>
      <left style="thin">
        <color rgb="FF000000"/>
      </left>
      <right style="double">
        <color rgb="FF000000"/>
      </right>
    </border>
    <border>
      <right style="dotted">
        <color rgb="FF000000"/>
      </right>
    </border>
    <border>
      <left style="dotted">
        <color rgb="FF000000"/>
      </left>
    </border>
    <border>
      <right style="dotted">
        <color rgb="FF000000"/>
      </right>
      <bottom style="thin">
        <color rgb="FF000000"/>
      </bottom>
    </border>
    <border>
      <left style="dotted">
        <color rgb="FF000000"/>
      </left>
      <bottom style="thin">
        <color rgb="FF000000"/>
      </bottom>
    </border>
    <border>
      <left style="double">
        <color rgb="FF000000"/>
      </left>
      <top style="double">
        <color rgb="FF000000"/>
      </top>
      <bottom style="thin">
        <color rgb="FF000000"/>
      </bottom>
    </border>
    <border>
      <left style="thin">
        <color rgb="FF000000"/>
      </left>
      <right style="thin">
        <color rgb="FF000000"/>
      </right>
      <top style="double">
        <color rgb="FF000000"/>
      </top>
      <bottom style="thin">
        <color rgb="FF000000"/>
      </bottom>
    </border>
    <border>
      <left style="thin">
        <color rgb="FF000000"/>
      </left>
      <top style="double">
        <color rgb="FF000000"/>
      </top>
      <bottom style="thin">
        <color rgb="FF000000"/>
      </bottom>
    </border>
    <border>
      <left style="thin">
        <color rgb="FF000000"/>
      </left>
      <right style="thin">
        <color rgb="FF000000"/>
      </right>
      <top style="double">
        <color rgb="FF000000"/>
      </top>
    </border>
    <border>
      <left style="thin">
        <color rgb="FF000000"/>
      </left>
      <top style="double">
        <color rgb="FF000000"/>
      </top>
    </border>
    <border>
      <left style="double">
        <color rgb="FF000000"/>
      </left>
      <right/>
      <top/>
      <bottom/>
    </border>
    <border>
      <top style="double">
        <color rgb="FF000000"/>
      </top>
      <bottom style="thin">
        <color rgb="FF000000"/>
      </bottom>
    </border>
    <border>
      <right style="thin">
        <color rgb="FF000000"/>
      </right>
      <top style="double">
        <color rgb="FF000000"/>
      </top>
      <bottom style="thin">
        <color rgb="FF000000"/>
      </bottom>
    </border>
    <border>
      <left style="double">
        <color rgb="FF000000"/>
      </left>
      <top style="double">
        <color rgb="FF000000"/>
      </top>
    </border>
    <border>
      <left style="double">
        <color rgb="FF000000"/>
      </left>
    </border>
    <border>
      <left style="thin">
        <color rgb="FF000000"/>
      </left>
      <right style="double">
        <color rgb="FF000000"/>
      </right>
      <top style="thin">
        <color rgb="FF000000"/>
      </top>
      <bottom style="thin">
        <color rgb="FF000000"/>
      </bottom>
    </border>
    <border>
      <left style="thin">
        <color rgb="FF000000"/>
      </left>
      <right style="double">
        <color rgb="FF000000"/>
      </right>
      <top style="thin">
        <color rgb="FF000000"/>
      </top>
      <bottom/>
    </border>
  </borders>
  <cellStyleXfs count="1">
    <xf borderId="0" fillId="0" fontId="0" numFmtId="0" applyAlignment="1" applyFont="1"/>
  </cellStyleXfs>
  <cellXfs count="1018">
    <xf borderId="0" fillId="0" fontId="0" numFmtId="0" xfId="0" applyAlignment="1" applyFont="1">
      <alignment readingOrder="0" shrinkToFit="0" vertical="center" wrapText="0"/>
    </xf>
    <xf borderId="0" fillId="0" fontId="1" numFmtId="0" xfId="0" applyAlignment="1" applyFont="1">
      <alignment vertical="center"/>
    </xf>
    <xf borderId="1" fillId="2" fontId="2" numFmtId="0" xfId="0" applyAlignment="1" applyBorder="1" applyFill="1" applyFont="1">
      <alignment horizontal="center" vertical="center"/>
    </xf>
    <xf borderId="0" fillId="0" fontId="1" numFmtId="0" xfId="0" applyAlignment="1" applyFont="1">
      <alignment horizontal="center" vertical="center"/>
    </xf>
    <xf borderId="1" fillId="0" fontId="1" numFmtId="0" xfId="0" applyAlignment="1" applyBorder="1" applyFont="1">
      <alignment horizontal="center" vertical="center"/>
    </xf>
    <xf borderId="1" fillId="3" fontId="1" numFmtId="0" xfId="0" applyAlignment="1" applyBorder="1" applyFill="1" applyFont="1">
      <alignment horizontal="center" vertical="center"/>
    </xf>
    <xf borderId="2" fillId="0" fontId="1" numFmtId="0" xfId="0" applyAlignment="1" applyBorder="1" applyFont="1">
      <alignment vertical="center"/>
    </xf>
    <xf borderId="2" fillId="0" fontId="1" numFmtId="0" xfId="0" applyAlignment="1" applyBorder="1" applyFont="1">
      <alignment horizontal="left" vertical="center"/>
    </xf>
    <xf borderId="2" fillId="0" fontId="2" numFmtId="0" xfId="0" applyAlignment="1" applyBorder="1" applyFont="1">
      <alignment vertical="center"/>
    </xf>
    <xf borderId="0" fillId="0" fontId="1" numFmtId="0" xfId="0" applyAlignment="1" applyFont="1">
      <alignment horizontal="left" vertical="center"/>
    </xf>
    <xf borderId="0" fillId="0" fontId="2" numFmtId="164" xfId="0" applyAlignment="1" applyFont="1" applyNumberFormat="1">
      <alignment horizontal="left" vertical="center"/>
    </xf>
    <xf borderId="0" fillId="0" fontId="2" numFmtId="0" xfId="0" applyAlignment="1" applyFont="1">
      <alignment horizontal="left" vertical="center"/>
    </xf>
    <xf borderId="0" fillId="0" fontId="3" numFmtId="0" xfId="0" applyAlignment="1" applyFont="1">
      <alignment shrinkToFit="1" vertical="center" wrapText="0"/>
    </xf>
    <xf borderId="0" fillId="0" fontId="3" numFmtId="164" xfId="0" applyAlignment="1" applyFont="1" applyNumberFormat="1">
      <alignment vertical="center"/>
    </xf>
    <xf borderId="0" fillId="0" fontId="4" numFmtId="0" xfId="0" applyAlignment="1" applyFont="1">
      <alignment vertical="center"/>
    </xf>
    <xf borderId="0" fillId="0" fontId="2" numFmtId="0" xfId="0" applyAlignment="1" applyFont="1">
      <alignment vertical="center"/>
    </xf>
    <xf borderId="0" fillId="0" fontId="2" numFmtId="14" xfId="0" applyAlignment="1" applyFont="1" applyNumberFormat="1">
      <alignment vertical="center"/>
    </xf>
    <xf borderId="3" fillId="3" fontId="5" numFmtId="0" xfId="0" applyAlignment="1" applyBorder="1" applyFont="1">
      <alignment horizontal="left" shrinkToFit="1" vertical="center" wrapText="0"/>
    </xf>
    <xf borderId="4" fillId="0" fontId="6" numFmtId="0" xfId="0" applyAlignment="1" applyBorder="1" applyFont="1">
      <alignment vertical="center"/>
    </xf>
    <xf borderId="5" fillId="0" fontId="6" numFmtId="0" xfId="0" applyAlignment="1" applyBorder="1" applyFont="1">
      <alignment vertical="center"/>
    </xf>
    <xf borderId="6" fillId="0" fontId="2" numFmtId="0" xfId="0" applyAlignment="1" applyBorder="1" applyFont="1">
      <alignment horizontal="left" vertical="center"/>
    </xf>
    <xf borderId="6" fillId="0" fontId="2" numFmtId="0" xfId="0" applyAlignment="1" applyBorder="1" applyFont="1">
      <alignment vertical="center"/>
    </xf>
    <xf borderId="6" fillId="0" fontId="1" numFmtId="0" xfId="0" applyAlignment="1" applyBorder="1" applyFont="1">
      <alignment vertical="center"/>
    </xf>
    <xf borderId="6" fillId="0" fontId="7" numFmtId="0" xfId="0" applyAlignment="1" applyBorder="1" applyFont="1">
      <alignment vertical="center"/>
    </xf>
    <xf borderId="0" fillId="0" fontId="8" numFmtId="0" xfId="0" applyAlignment="1" applyFont="1">
      <alignment shrinkToFit="1" vertical="center" wrapText="0"/>
    </xf>
    <xf borderId="0" fillId="0" fontId="8" numFmtId="164" xfId="0" applyAlignment="1" applyFont="1" applyNumberFormat="1">
      <alignment vertical="center"/>
    </xf>
    <xf borderId="7" fillId="0" fontId="2" numFmtId="0" xfId="0" applyAlignment="1" applyBorder="1" applyFont="1">
      <alignment horizontal="left" vertical="center"/>
    </xf>
    <xf borderId="7" fillId="0" fontId="1" numFmtId="0" xfId="0" applyAlignment="1" applyBorder="1" applyFont="1">
      <alignment vertical="center"/>
    </xf>
    <xf borderId="1" fillId="0" fontId="2" numFmtId="0" xfId="0" applyAlignment="1" applyBorder="1" applyFont="1">
      <alignment horizontal="left" vertical="center"/>
    </xf>
    <xf borderId="1" fillId="0" fontId="1" numFmtId="0" xfId="0" applyAlignment="1" applyBorder="1" applyFont="1">
      <alignment vertical="center"/>
    </xf>
    <xf borderId="1" fillId="0" fontId="8" numFmtId="0" xfId="0" applyAlignment="1" applyBorder="1" applyFont="1">
      <alignment vertical="center"/>
    </xf>
    <xf borderId="0" fillId="0" fontId="9" numFmtId="165" xfId="0" applyAlignment="1" applyFont="1" applyNumberFormat="1">
      <alignment vertical="center"/>
    </xf>
    <xf borderId="0" fillId="0" fontId="9" numFmtId="165" xfId="0" applyAlignment="1" applyFont="1" applyNumberFormat="1">
      <alignment horizontal="right" vertical="center"/>
    </xf>
    <xf borderId="0" fillId="0" fontId="10" numFmtId="0" xfId="0" applyAlignment="1" applyFont="1">
      <alignment vertical="center"/>
    </xf>
    <xf borderId="0" fillId="0" fontId="9" numFmtId="165" xfId="0" applyAlignment="1" applyFont="1" applyNumberFormat="1">
      <alignment horizontal="center" vertical="center"/>
    </xf>
    <xf borderId="0" fillId="0" fontId="11" numFmtId="165" xfId="0" applyAlignment="1" applyFont="1" applyNumberFormat="1">
      <alignment vertical="center"/>
    </xf>
    <xf borderId="0" fillId="0" fontId="12" numFmtId="165" xfId="0" applyAlignment="1" applyFont="1" applyNumberFormat="1">
      <alignment horizontal="center" vertical="center"/>
    </xf>
    <xf borderId="0" fillId="0" fontId="13" numFmtId="165" xfId="0" applyAlignment="1" applyFont="1" applyNumberFormat="1">
      <alignment horizontal="center" vertical="center"/>
    </xf>
    <xf borderId="0" fillId="0" fontId="14" numFmtId="0" xfId="0" applyAlignment="1" applyFont="1">
      <alignment vertical="center"/>
    </xf>
    <xf borderId="1" fillId="0" fontId="14" numFmtId="0" xfId="0" applyAlignment="1" applyBorder="1" applyFont="1">
      <alignment horizontal="center" vertical="center"/>
    </xf>
    <xf borderId="8" fillId="0" fontId="14" numFmtId="0" xfId="0" applyAlignment="1" applyBorder="1" applyFont="1">
      <alignment horizontal="center" vertical="center"/>
    </xf>
    <xf borderId="9" fillId="0" fontId="6" numFmtId="0" xfId="0" applyAlignment="1" applyBorder="1" applyFont="1">
      <alignment vertical="center"/>
    </xf>
    <xf borderId="0" fillId="0" fontId="15" numFmtId="0" xfId="0" applyAlignment="1" applyFont="1">
      <alignment horizontal="left" vertical="bottom"/>
    </xf>
    <xf borderId="8" fillId="0" fontId="16" numFmtId="165" xfId="0" applyAlignment="1" applyBorder="1" applyFont="1" applyNumberFormat="1">
      <alignment horizontal="center" vertical="center"/>
    </xf>
    <xf borderId="10" fillId="0" fontId="6" numFmtId="0" xfId="0" applyAlignment="1" applyBorder="1" applyFont="1">
      <alignment vertical="center"/>
    </xf>
    <xf borderId="0" fillId="0" fontId="16" numFmtId="165" xfId="0" applyAlignment="1" applyFont="1" applyNumberFormat="1">
      <alignment horizontal="center" vertical="center"/>
    </xf>
    <xf borderId="0" fillId="0" fontId="14" numFmtId="0" xfId="0" applyAlignment="1" applyFont="1">
      <alignment horizontal="center" vertical="center"/>
    </xf>
    <xf borderId="1" fillId="0" fontId="14" numFmtId="0" xfId="0" applyAlignment="1" applyBorder="1" applyFont="1">
      <alignment vertical="center"/>
    </xf>
    <xf borderId="1" fillId="0" fontId="9" numFmtId="165" xfId="0" applyAlignment="1" applyBorder="1" applyFont="1" applyNumberFormat="1">
      <alignment vertical="center"/>
    </xf>
    <xf borderId="8" fillId="0" fontId="16" numFmtId="165" xfId="0" applyAlignment="1" applyBorder="1" applyFont="1" applyNumberFormat="1">
      <alignment horizontal="left" vertical="center"/>
    </xf>
    <xf borderId="9" fillId="0" fontId="16" numFmtId="165" xfId="0" applyAlignment="1" applyBorder="1" applyFont="1" applyNumberFormat="1">
      <alignment horizontal="left" vertical="center"/>
    </xf>
    <xf borderId="8" fillId="0" fontId="17" numFmtId="165" xfId="0" applyAlignment="1" applyBorder="1" applyFont="1" applyNumberFormat="1">
      <alignment horizontal="left" vertical="center"/>
    </xf>
    <xf borderId="10" fillId="0" fontId="17" numFmtId="165" xfId="0" applyAlignment="1" applyBorder="1" applyFont="1" applyNumberFormat="1">
      <alignment horizontal="left" vertical="center"/>
    </xf>
    <xf borderId="9" fillId="0" fontId="17" numFmtId="165" xfId="0" applyAlignment="1" applyBorder="1" applyFont="1" applyNumberFormat="1">
      <alignment horizontal="left" vertical="center"/>
    </xf>
    <xf borderId="8" fillId="0" fontId="18" numFmtId="165" xfId="0" applyAlignment="1" applyBorder="1" applyFont="1" applyNumberFormat="1">
      <alignment horizontal="left" vertical="center"/>
    </xf>
    <xf borderId="0" fillId="0" fontId="16" numFmtId="165" xfId="0" applyAlignment="1" applyFont="1" applyNumberFormat="1">
      <alignment horizontal="left" vertical="center"/>
    </xf>
    <xf borderId="1" fillId="0" fontId="16" numFmtId="165" xfId="0" applyAlignment="1" applyBorder="1" applyFont="1" applyNumberFormat="1">
      <alignment horizontal="center" vertical="center"/>
    </xf>
    <xf borderId="1" fillId="0" fontId="19" numFmtId="165" xfId="0" applyAlignment="1" applyBorder="1" applyFont="1" applyNumberFormat="1">
      <alignment shrinkToFit="1" vertical="center" wrapText="0"/>
    </xf>
    <xf borderId="11" fillId="0" fontId="16" numFmtId="165" xfId="0" applyAlignment="1" applyBorder="1" applyFont="1" applyNumberFormat="1">
      <alignment horizontal="left" vertical="center"/>
    </xf>
    <xf borderId="12" fillId="0" fontId="16" numFmtId="165" xfId="0" applyAlignment="1" applyBorder="1" applyFont="1" applyNumberFormat="1">
      <alignment horizontal="left" vertical="center"/>
    </xf>
    <xf borderId="13" fillId="0" fontId="16" numFmtId="165" xfId="0" applyAlignment="1" applyBorder="1" applyFont="1" applyNumberFormat="1">
      <alignment horizontal="left" vertical="center"/>
    </xf>
    <xf borderId="14" fillId="0" fontId="16" numFmtId="165" xfId="0" applyAlignment="1" applyBorder="1" applyFont="1" applyNumberFormat="1">
      <alignment horizontal="left" vertical="center"/>
    </xf>
    <xf borderId="11" fillId="0" fontId="17" numFmtId="165" xfId="0" applyAlignment="1" applyBorder="1" applyFont="1" applyNumberFormat="1">
      <alignment horizontal="left" vertical="center"/>
    </xf>
    <xf borderId="15" fillId="0" fontId="17" numFmtId="165" xfId="0" applyAlignment="1" applyBorder="1" applyFont="1" applyNumberFormat="1">
      <alignment horizontal="left" vertical="center"/>
    </xf>
    <xf borderId="12" fillId="0" fontId="17" numFmtId="165" xfId="0" applyAlignment="1" applyBorder="1" applyFont="1" applyNumberFormat="1">
      <alignment horizontal="left" vertical="center"/>
    </xf>
    <xf borderId="11" fillId="0" fontId="18" numFmtId="165" xfId="0" applyAlignment="1" applyBorder="1" applyFont="1" applyNumberFormat="1">
      <alignment horizontal="left" vertical="center"/>
    </xf>
    <xf borderId="12" fillId="0" fontId="6" numFmtId="0" xfId="0" applyAlignment="1" applyBorder="1" applyFont="1">
      <alignment vertical="center"/>
    </xf>
    <xf borderId="13" fillId="0" fontId="17" numFmtId="165" xfId="0" applyAlignment="1" applyBorder="1" applyFont="1" applyNumberFormat="1">
      <alignment horizontal="left" vertical="center"/>
    </xf>
    <xf borderId="0" fillId="0" fontId="17" numFmtId="165" xfId="0" applyAlignment="1" applyFont="1" applyNumberFormat="1">
      <alignment horizontal="left" vertical="center"/>
    </xf>
    <xf borderId="14" fillId="0" fontId="17" numFmtId="165" xfId="0" applyAlignment="1" applyBorder="1" applyFont="1" applyNumberFormat="1">
      <alignment horizontal="left" vertical="center"/>
    </xf>
    <xf borderId="16" fillId="0" fontId="18" numFmtId="165" xfId="0" applyAlignment="1" applyBorder="1" applyFont="1" applyNumberFormat="1">
      <alignment horizontal="left" vertical="center"/>
    </xf>
    <xf borderId="17" fillId="0" fontId="6" numFmtId="0" xfId="0" applyAlignment="1" applyBorder="1" applyFont="1">
      <alignment vertical="center"/>
    </xf>
    <xf borderId="16" fillId="0" fontId="17" numFmtId="165" xfId="0" applyAlignment="1" applyBorder="1" applyFont="1" applyNumberFormat="1">
      <alignment horizontal="left" vertical="center"/>
    </xf>
    <xf borderId="18" fillId="0" fontId="17" numFmtId="165" xfId="0" applyAlignment="1" applyBorder="1" applyFont="1" applyNumberFormat="1">
      <alignment horizontal="left" vertical="center"/>
    </xf>
    <xf borderId="19" fillId="0" fontId="18" numFmtId="165" xfId="0" applyAlignment="1" applyBorder="1" applyFont="1" applyNumberFormat="1">
      <alignment horizontal="left" vertical="center"/>
    </xf>
    <xf borderId="20" fillId="0" fontId="6" numFmtId="0" xfId="0" applyAlignment="1" applyBorder="1" applyFont="1">
      <alignment vertical="center"/>
    </xf>
    <xf borderId="21" fillId="0" fontId="6" numFmtId="0" xfId="0" applyAlignment="1" applyBorder="1" applyFont="1">
      <alignment vertical="center"/>
    </xf>
    <xf borderId="0" fillId="0" fontId="20" numFmtId="165" xfId="0" applyAlignment="1" applyFont="1" applyNumberFormat="1">
      <alignment horizontal="left" vertical="center"/>
    </xf>
    <xf borderId="14" fillId="0" fontId="6" numFmtId="0" xfId="0" applyAlignment="1" applyBorder="1" applyFont="1">
      <alignment vertical="center"/>
    </xf>
    <xf borderId="22" fillId="0" fontId="18" numFmtId="165" xfId="0" applyAlignment="1" applyBorder="1" applyFont="1" applyNumberFormat="1">
      <alignment horizontal="left" vertical="center"/>
    </xf>
    <xf borderId="23" fillId="0" fontId="6" numFmtId="0" xfId="0" applyAlignment="1" applyBorder="1" applyFont="1">
      <alignment vertical="center"/>
    </xf>
    <xf borderId="22" fillId="0" fontId="17" numFmtId="165" xfId="0" applyAlignment="1" applyBorder="1" applyFont="1" applyNumberFormat="1">
      <alignment horizontal="left" vertical="center"/>
    </xf>
    <xf borderId="18" fillId="0" fontId="16" numFmtId="165" xfId="0" applyAlignment="1" applyBorder="1" applyFont="1" applyNumberFormat="1">
      <alignment horizontal="left" vertical="center"/>
    </xf>
    <xf borderId="21" fillId="0" fontId="16" numFmtId="165" xfId="0" applyAlignment="1" applyBorder="1" applyFont="1" applyNumberFormat="1">
      <alignment horizontal="left" vertical="center"/>
    </xf>
    <xf borderId="2" fillId="0" fontId="17" numFmtId="165" xfId="0" applyAlignment="1" applyBorder="1" applyFont="1" applyNumberFormat="1">
      <alignment horizontal="left" vertical="center"/>
    </xf>
    <xf borderId="21" fillId="0" fontId="17" numFmtId="165" xfId="0" applyAlignment="1" applyBorder="1" applyFont="1" applyNumberFormat="1">
      <alignment horizontal="left" vertical="center"/>
    </xf>
    <xf borderId="18" fillId="0" fontId="18" numFmtId="165" xfId="0" applyAlignment="1" applyBorder="1" applyFont="1" applyNumberFormat="1">
      <alignment horizontal="left" vertical="center"/>
    </xf>
    <xf borderId="15" fillId="0" fontId="20" numFmtId="165" xfId="0" applyAlignment="1" applyBorder="1" applyFont="1" applyNumberFormat="1">
      <alignment horizontal="left" vertical="center"/>
    </xf>
    <xf borderId="15" fillId="0" fontId="6" numFmtId="0" xfId="0" applyAlignment="1" applyBorder="1" applyFont="1">
      <alignment vertical="center"/>
    </xf>
    <xf borderId="0" fillId="0" fontId="13" numFmtId="165" xfId="0" applyAlignment="1" applyFont="1" applyNumberFormat="1">
      <alignment horizontal="left" vertical="center"/>
    </xf>
    <xf borderId="0" fillId="0" fontId="21" numFmtId="165" xfId="0" applyAlignment="1" applyFont="1" applyNumberFormat="1">
      <alignment vertical="center"/>
    </xf>
    <xf borderId="0" fillId="0" fontId="22" numFmtId="0" xfId="0" applyAlignment="1" applyFont="1">
      <alignment vertical="center"/>
    </xf>
    <xf borderId="0" fillId="0" fontId="9" numFmtId="165" xfId="0" applyAlignment="1" applyFont="1" applyNumberFormat="1">
      <alignment horizontal="left" shrinkToFit="1" vertical="center" wrapText="0"/>
    </xf>
    <xf borderId="0" fillId="0" fontId="16" numFmtId="165" xfId="0" applyAlignment="1" applyFont="1" applyNumberFormat="1">
      <alignment horizontal="left" shrinkToFit="1" vertical="center" wrapText="0"/>
    </xf>
    <xf borderId="0" fillId="0" fontId="21" numFmtId="165" xfId="0" applyAlignment="1" applyFont="1" applyNumberFormat="1">
      <alignment horizontal="left" shrinkToFit="1" vertical="center" wrapText="0"/>
    </xf>
    <xf borderId="0" fillId="0" fontId="11" numFmtId="165" xfId="0" applyAlignment="1" applyFont="1" applyNumberFormat="1">
      <alignment horizontal="center" vertical="center"/>
    </xf>
    <xf borderId="0" fillId="0" fontId="23" numFmtId="0" xfId="0" applyAlignment="1" applyFont="1">
      <alignment vertical="center"/>
    </xf>
    <xf borderId="0" fillId="0" fontId="24" numFmtId="0" xfId="0" applyAlignment="1" applyFont="1">
      <alignment vertical="center"/>
    </xf>
    <xf borderId="0" fillId="0" fontId="2" numFmtId="164" xfId="0" applyAlignment="1" applyFont="1" applyNumberFormat="1">
      <alignment shrinkToFit="1" vertical="center" wrapText="0"/>
    </xf>
    <xf borderId="1" fillId="4" fontId="2" numFmtId="0" xfId="0" applyAlignment="1" applyBorder="1" applyFill="1" applyFont="1">
      <alignment horizontal="center" vertical="center"/>
    </xf>
    <xf borderId="0" fillId="0" fontId="2" numFmtId="0" xfId="0" applyAlignment="1" applyFont="1">
      <alignment horizontal="center" vertical="center"/>
    </xf>
    <xf borderId="0" fillId="0" fontId="1" numFmtId="0" xfId="0" applyAlignment="1" applyFont="1">
      <alignment shrinkToFit="1" vertical="center" wrapText="0"/>
    </xf>
    <xf borderId="8" fillId="4" fontId="1" numFmtId="0" xfId="0" applyAlignment="1" applyBorder="1" applyFont="1">
      <alignment horizontal="center" vertical="center"/>
    </xf>
    <xf borderId="1" fillId="4" fontId="2" numFmtId="0" xfId="0" applyAlignment="1" applyBorder="1" applyFont="1">
      <alignment vertical="center"/>
    </xf>
    <xf borderId="0" fillId="0" fontId="25" numFmtId="0" xfId="0" applyAlignment="1" applyFont="1">
      <alignment vertical="center"/>
    </xf>
    <xf borderId="24" fillId="0" fontId="26" numFmtId="0" xfId="0" applyAlignment="1" applyBorder="1" applyFont="1">
      <alignment horizontal="center" vertical="center"/>
    </xf>
    <xf borderId="25" fillId="0" fontId="6" numFmtId="0" xfId="0" applyAlignment="1" applyBorder="1" applyFont="1">
      <alignment vertical="center"/>
    </xf>
    <xf borderId="26" fillId="0" fontId="6" numFmtId="0" xfId="0" applyAlignment="1" applyBorder="1" applyFont="1">
      <alignment vertical="center"/>
    </xf>
    <xf borderId="2" fillId="0" fontId="25" numFmtId="0" xfId="0" applyAlignment="1" applyBorder="1" applyFont="1">
      <alignment horizontal="center" vertical="center"/>
    </xf>
    <xf borderId="2" fillId="0" fontId="6" numFmtId="0" xfId="0" applyAlignment="1" applyBorder="1" applyFont="1">
      <alignment vertical="center"/>
    </xf>
    <xf borderId="27" fillId="3" fontId="27" numFmtId="0" xfId="0" applyAlignment="1" applyBorder="1" applyFont="1">
      <alignment vertical="center"/>
    </xf>
    <xf borderId="28" fillId="0" fontId="2" numFmtId="0" xfId="0" applyAlignment="1" applyBorder="1" applyFont="1">
      <alignment vertical="center"/>
    </xf>
    <xf borderId="0" fillId="0" fontId="28" numFmtId="0" xfId="0" applyAlignment="1" applyFont="1">
      <alignment vertical="center"/>
    </xf>
    <xf borderId="29" fillId="0" fontId="29" numFmtId="0" xfId="0" applyAlignment="1" applyBorder="1" applyFont="1">
      <alignment vertical="bottom"/>
    </xf>
    <xf borderId="30" fillId="0" fontId="29" numFmtId="0" xfId="0" applyAlignment="1" applyBorder="1" applyFont="1">
      <alignment vertical="center"/>
    </xf>
    <xf borderId="30" fillId="0" fontId="29" numFmtId="0" xfId="0" applyAlignment="1" applyBorder="1" applyFont="1">
      <alignment vertical="bottom"/>
    </xf>
    <xf borderId="30" fillId="0" fontId="30" numFmtId="0" xfId="0" applyAlignment="1" applyBorder="1" applyFont="1">
      <alignment vertical="bottom"/>
    </xf>
    <xf borderId="31" fillId="0" fontId="2" numFmtId="0" xfId="0" applyAlignment="1" applyBorder="1" applyFont="1">
      <alignment vertical="center"/>
    </xf>
    <xf borderId="32" fillId="0" fontId="29" numFmtId="0" xfId="0" applyAlignment="1" applyBorder="1" applyFont="1">
      <alignment vertical="bottom"/>
    </xf>
    <xf borderId="0" fillId="0" fontId="29" numFmtId="0" xfId="0" applyAlignment="1" applyFont="1">
      <alignment vertical="bottom"/>
    </xf>
    <xf borderId="29" fillId="0" fontId="2" numFmtId="0" xfId="0" applyAlignment="1" applyBorder="1" applyFont="1">
      <alignment vertical="center"/>
    </xf>
    <xf borderId="30" fillId="0" fontId="2" numFmtId="0" xfId="0" applyAlignment="1" applyBorder="1" applyFont="1">
      <alignment vertical="center"/>
    </xf>
    <xf borderId="30" fillId="0" fontId="30" numFmtId="0" xfId="0" applyAlignment="1" applyBorder="1" applyFont="1">
      <alignment vertical="center"/>
    </xf>
    <xf borderId="30" fillId="0" fontId="27" numFmtId="0" xfId="0" applyAlignment="1" applyBorder="1" applyFont="1">
      <alignment vertical="center"/>
    </xf>
    <xf borderId="33" fillId="0" fontId="2" numFmtId="0" xfId="0" applyAlignment="1" applyBorder="1" applyFont="1">
      <alignment vertical="center"/>
    </xf>
    <xf borderId="32" fillId="0" fontId="2" numFmtId="0" xfId="0" applyAlignment="1" applyBorder="1" applyFont="1">
      <alignment vertical="center"/>
    </xf>
    <xf borderId="34" fillId="0" fontId="30" numFmtId="0" xfId="0" applyAlignment="1" applyBorder="1" applyFont="1">
      <alignment horizontal="right" vertical="center"/>
    </xf>
    <xf borderId="35" fillId="0" fontId="30" numFmtId="0" xfId="0" applyAlignment="1" applyBorder="1" applyFont="1">
      <alignment horizontal="center" shrinkToFit="1" vertical="center" wrapText="0"/>
    </xf>
    <xf borderId="36" fillId="0" fontId="6" numFmtId="0" xfId="0" applyAlignment="1" applyBorder="1" applyFont="1">
      <alignment vertical="center"/>
    </xf>
    <xf borderId="0" fillId="0" fontId="30" numFmtId="0" xfId="0" applyAlignment="1" applyFont="1">
      <alignment horizontal="right" shrinkToFit="1" vertical="center" wrapText="0"/>
    </xf>
    <xf borderId="37" fillId="5" fontId="30" numFmtId="0" xfId="0" applyAlignment="1" applyBorder="1" applyFill="1" applyFont="1">
      <alignment horizontal="center" shrinkToFit="1" vertical="center" wrapText="0"/>
    </xf>
    <xf borderId="38" fillId="0" fontId="6" numFmtId="0" xfId="0" applyAlignment="1" applyBorder="1" applyFont="1">
      <alignment vertical="center"/>
    </xf>
    <xf borderId="0" fillId="0" fontId="30" numFmtId="0" xfId="0" applyAlignment="1" applyFont="1">
      <alignment horizontal="right" vertical="center"/>
    </xf>
    <xf borderId="39" fillId="0" fontId="2" numFmtId="0" xfId="0" applyAlignment="1" applyBorder="1" applyFont="1">
      <alignment vertical="center"/>
    </xf>
    <xf borderId="0" fillId="0" fontId="31" numFmtId="0" xfId="0" applyAlignment="1" applyFont="1">
      <alignment vertical="center"/>
    </xf>
    <xf borderId="0" fillId="0" fontId="32" numFmtId="0" xfId="0" applyAlignment="1" applyFont="1">
      <alignment vertical="center"/>
    </xf>
    <xf borderId="34" fillId="0" fontId="2" numFmtId="0" xfId="0" applyAlignment="1" applyBorder="1" applyFont="1">
      <alignment vertical="center"/>
    </xf>
    <xf borderId="40" fillId="0" fontId="2" numFmtId="0" xfId="0" applyAlignment="1" applyBorder="1" applyFont="1">
      <alignment horizontal="center" shrinkToFit="1" vertical="center" wrapText="0"/>
    </xf>
    <xf borderId="41" fillId="0" fontId="6" numFmtId="0" xfId="0" applyAlignment="1" applyBorder="1" applyFont="1">
      <alignment vertical="center"/>
    </xf>
    <xf borderId="0" fillId="0" fontId="2" numFmtId="0" xfId="0" applyAlignment="1" applyFont="1">
      <alignment shrinkToFit="1" vertical="center" wrapText="0"/>
    </xf>
    <xf borderId="42" fillId="5" fontId="2" numFmtId="0" xfId="0" applyAlignment="1" applyBorder="1" applyFont="1">
      <alignment horizontal="center" shrinkToFit="1" vertical="center" wrapText="0"/>
    </xf>
    <xf borderId="43" fillId="0" fontId="6" numFmtId="0" xfId="0" applyAlignment="1" applyBorder="1" applyFont="1">
      <alignment vertical="center"/>
    </xf>
    <xf borderId="44" fillId="0" fontId="2" numFmtId="0" xfId="0" applyAlignment="1" applyBorder="1" applyFont="1">
      <alignment horizontal="center" shrinkToFit="1" vertical="center" wrapText="0"/>
    </xf>
    <xf borderId="45" fillId="0" fontId="6" numFmtId="0" xfId="0" applyAlignment="1" applyBorder="1" applyFont="1">
      <alignment vertical="center"/>
    </xf>
    <xf borderId="46" fillId="5" fontId="2" numFmtId="0" xfId="0" applyAlignment="1" applyBorder="1" applyFont="1">
      <alignment horizontal="center" shrinkToFit="1" vertical="center" wrapText="0"/>
    </xf>
    <xf borderId="47" fillId="0" fontId="6" numFmtId="0" xfId="0" applyAlignment="1" applyBorder="1" applyFont="1">
      <alignment vertical="center"/>
    </xf>
    <xf borderId="48" fillId="0" fontId="2" numFmtId="0" xfId="0" applyAlignment="1" applyBorder="1" applyFont="1">
      <alignment shrinkToFit="1" vertical="center" wrapText="0"/>
    </xf>
    <xf borderId="49" fillId="0" fontId="2" numFmtId="0" xfId="0" applyAlignment="1" applyBorder="1" applyFont="1">
      <alignment shrinkToFit="1" vertical="center" wrapText="0"/>
    </xf>
    <xf borderId="0" fillId="0" fontId="30" numFmtId="0" xfId="0" applyAlignment="1" applyFont="1">
      <alignment shrinkToFit="1" vertical="center" wrapText="0"/>
    </xf>
    <xf borderId="35" fillId="0" fontId="33" numFmtId="0" xfId="0" applyAlignment="1" applyBorder="1" applyFont="1">
      <alignment horizontal="center" shrinkToFit="1" vertical="center" wrapText="0"/>
    </xf>
    <xf borderId="40" fillId="0" fontId="34" numFmtId="0" xfId="0" applyAlignment="1" applyBorder="1" applyFont="1">
      <alignment horizontal="center" shrinkToFit="1" vertical="center" wrapText="0"/>
    </xf>
    <xf borderId="44" fillId="0" fontId="35" numFmtId="0" xfId="0" applyAlignment="1" applyBorder="1" applyFont="1">
      <alignment horizontal="center" shrinkToFit="1" vertical="center" wrapText="0"/>
    </xf>
    <xf borderId="50" fillId="0" fontId="2" numFmtId="0" xfId="0" applyAlignment="1" applyBorder="1" applyFont="1">
      <alignment shrinkToFit="1" vertical="center" wrapText="0"/>
    </xf>
    <xf borderId="0" fillId="0" fontId="30" numFmtId="0" xfId="0" applyAlignment="1" applyFont="1">
      <alignment vertical="center"/>
    </xf>
    <xf borderId="0" fillId="0" fontId="36" numFmtId="0" xfId="0" applyAlignment="1" applyFont="1">
      <alignment vertical="center"/>
    </xf>
    <xf borderId="0" fillId="0" fontId="37" numFmtId="0" xfId="0" applyAlignment="1" applyFont="1">
      <alignment vertical="center"/>
    </xf>
    <xf borderId="24" fillId="0" fontId="38" numFmtId="0" xfId="0" applyAlignment="1" applyBorder="1" applyFont="1">
      <alignment horizontal="left" shrinkToFit="1" vertical="center" wrapText="0"/>
    </xf>
    <xf borderId="51" fillId="0" fontId="30" numFmtId="0" xfId="0" applyAlignment="1" applyBorder="1" applyFont="1">
      <alignment horizontal="center" shrinkToFit="1" vertical="center" wrapText="0"/>
    </xf>
    <xf borderId="52" fillId="0" fontId="6" numFmtId="0" xfId="0" applyAlignment="1" applyBorder="1" applyFont="1">
      <alignment vertical="center"/>
    </xf>
    <xf borderId="24" fillId="0" fontId="30" numFmtId="0" xfId="0" applyAlignment="1" applyBorder="1" applyFont="1">
      <alignment horizontal="center" shrinkToFit="1" vertical="center" wrapText="0"/>
    </xf>
    <xf borderId="0" fillId="0" fontId="2" numFmtId="0" xfId="0" applyAlignment="1" applyFont="1">
      <alignment horizontal="center" shrinkToFit="1" vertical="center" wrapText="0"/>
    </xf>
    <xf borderId="50" fillId="0" fontId="30" numFmtId="0" xfId="0" applyAlignment="1" applyBorder="1" applyFont="1">
      <alignment shrinkToFit="1" vertical="center" wrapText="0"/>
    </xf>
    <xf borderId="0" fillId="0" fontId="3" numFmtId="0" xfId="0" applyAlignment="1" applyFont="1">
      <alignment vertical="center"/>
    </xf>
    <xf borderId="35" fillId="0" fontId="30" numFmtId="0" xfId="0" applyAlignment="1" applyBorder="1" applyFont="1">
      <alignment horizontal="center" vertical="center"/>
    </xf>
    <xf borderId="0" fillId="0" fontId="30" numFmtId="0" xfId="0" applyAlignment="1" applyFont="1">
      <alignment horizontal="center" vertical="center"/>
    </xf>
    <xf borderId="0" fillId="0" fontId="30" numFmtId="0" xfId="0" applyAlignment="1" applyFont="1">
      <alignment horizontal="center" shrinkToFit="1" vertical="center" wrapText="0"/>
    </xf>
    <xf borderId="40" fillId="0" fontId="2" numFmtId="0" xfId="0" applyAlignment="1" applyBorder="1" applyFont="1">
      <alignment horizontal="center" vertical="center"/>
    </xf>
    <xf borderId="44" fillId="0" fontId="2" numFmtId="0" xfId="0" applyAlignment="1" applyBorder="1" applyFont="1">
      <alignment horizontal="center" vertical="center"/>
    </xf>
    <xf borderId="25" fillId="0" fontId="2" numFmtId="0" xfId="0" applyAlignment="1" applyBorder="1" applyFont="1">
      <alignment shrinkToFit="1" vertical="center" wrapText="0"/>
    </xf>
    <xf borderId="53" fillId="0" fontId="2" numFmtId="0" xfId="0" applyAlignment="1" applyBorder="1" applyFont="1">
      <alignment vertical="center"/>
    </xf>
    <xf borderId="54" fillId="0" fontId="2" numFmtId="0" xfId="0" applyAlignment="1" applyBorder="1" applyFont="1">
      <alignment vertical="center"/>
    </xf>
    <xf borderId="54" fillId="0" fontId="2" numFmtId="0" xfId="0" applyAlignment="1" applyBorder="1" applyFont="1">
      <alignment horizontal="center" vertical="center"/>
    </xf>
    <xf borderId="54" fillId="0" fontId="6" numFmtId="0" xfId="0" applyAlignment="1" applyBorder="1" applyFont="1">
      <alignment vertical="center"/>
    </xf>
    <xf borderId="55" fillId="0" fontId="2" numFmtId="0" xfId="0" applyAlignment="1" applyBorder="1" applyFont="1">
      <alignment vertical="center"/>
    </xf>
    <xf borderId="27" fillId="0" fontId="39" numFmtId="165" xfId="0" applyAlignment="1" applyBorder="1" applyFont="1" applyNumberFormat="1">
      <alignment vertical="center"/>
    </xf>
    <xf borderId="27" fillId="0" fontId="39" numFmtId="165" xfId="0" applyAlignment="1" applyBorder="1" applyFont="1" applyNumberFormat="1">
      <alignment horizontal="center" vertical="center"/>
    </xf>
    <xf borderId="0" fillId="0" fontId="39" numFmtId="165" xfId="0" applyAlignment="1" applyFont="1" applyNumberFormat="1">
      <alignment vertical="center"/>
    </xf>
    <xf borderId="0" fillId="0" fontId="40" numFmtId="165" xfId="0" applyAlignment="1" applyFont="1" applyNumberFormat="1">
      <alignment vertical="center"/>
    </xf>
    <xf borderId="0" fillId="0" fontId="41" numFmtId="165" xfId="0" applyAlignment="1" applyFont="1" applyNumberFormat="1">
      <alignment vertical="center"/>
    </xf>
    <xf borderId="27" fillId="0" fontId="39" numFmtId="166" xfId="0" applyAlignment="1" applyBorder="1" applyFont="1" applyNumberFormat="1">
      <alignment vertical="center"/>
    </xf>
    <xf borderId="7" fillId="0" fontId="39" numFmtId="167" xfId="0" applyAlignment="1" applyBorder="1" applyFont="1" applyNumberFormat="1">
      <alignment horizontal="left" vertical="center"/>
    </xf>
    <xf borderId="7" fillId="0" fontId="39" numFmtId="165" xfId="0" applyAlignment="1" applyBorder="1" applyFont="1" applyNumberFormat="1">
      <alignment vertical="center"/>
    </xf>
    <xf borderId="0" fillId="0" fontId="42" numFmtId="165" xfId="0" applyAlignment="1" applyFont="1" applyNumberFormat="1">
      <alignment vertical="center"/>
    </xf>
    <xf borderId="27" fillId="0" fontId="40" numFmtId="165" xfId="0" applyAlignment="1" applyBorder="1" applyFont="1" applyNumberFormat="1">
      <alignment vertical="center"/>
    </xf>
    <xf borderId="27" fillId="0" fontId="43" numFmtId="165" xfId="0" applyAlignment="1" applyBorder="1" applyFont="1" applyNumberFormat="1">
      <alignment vertical="center"/>
    </xf>
    <xf borderId="27" fillId="0" fontId="40" numFmtId="165" xfId="0" applyAlignment="1" applyBorder="1" applyFont="1" applyNumberFormat="1">
      <alignment horizontal="right" shrinkToFit="0" vertical="center" wrapText="1"/>
    </xf>
    <xf borderId="27" fillId="0" fontId="44" numFmtId="165" xfId="0" applyAlignment="1" applyBorder="1" applyFont="1" applyNumberFormat="1">
      <alignment vertical="center"/>
    </xf>
    <xf borderId="27" fillId="0" fontId="40" numFmtId="165" xfId="0" applyAlignment="1" applyBorder="1" applyFont="1" applyNumberFormat="1">
      <alignment horizontal="right" vertical="center"/>
    </xf>
    <xf borderId="27" fillId="0" fontId="45" numFmtId="165" xfId="0" applyAlignment="1" applyBorder="1" applyFont="1" applyNumberFormat="1">
      <alignment vertical="center"/>
    </xf>
    <xf borderId="0" fillId="0" fontId="45" numFmtId="165" xfId="0" applyAlignment="1" applyFont="1" applyNumberFormat="1">
      <alignment vertical="center"/>
    </xf>
    <xf borderId="56" fillId="0" fontId="46" numFmtId="165" xfId="0" applyAlignment="1" applyBorder="1" applyFont="1" applyNumberFormat="1">
      <alignment horizontal="center" shrinkToFit="0" vertical="center" wrapText="1"/>
    </xf>
    <xf borderId="57" fillId="0" fontId="6" numFmtId="0" xfId="0" applyAlignment="1" applyBorder="1" applyFont="1">
      <alignment vertical="center"/>
    </xf>
    <xf borderId="58" fillId="0" fontId="39" numFmtId="165" xfId="0" applyAlignment="1" applyBorder="1" applyFont="1" applyNumberFormat="1">
      <alignment horizontal="center" shrinkToFit="0" vertical="center" wrapText="1"/>
    </xf>
    <xf borderId="58" fillId="5" fontId="39" numFmtId="165" xfId="0" applyAlignment="1" applyBorder="1" applyFont="1" applyNumberFormat="1">
      <alignment horizontal="center" shrinkToFit="0" vertical="center" wrapText="1"/>
    </xf>
    <xf borderId="58" fillId="0" fontId="43" numFmtId="165" xfId="0" applyAlignment="1" applyBorder="1" applyFont="1" applyNumberFormat="1">
      <alignment horizontal="center" shrinkToFit="0" vertical="center" wrapText="1"/>
    </xf>
    <xf borderId="59" fillId="0" fontId="39" numFmtId="165" xfId="0" applyAlignment="1" applyBorder="1" applyFont="1" applyNumberFormat="1">
      <alignment shrinkToFit="0" vertical="center" wrapText="1"/>
    </xf>
    <xf borderId="27" fillId="0" fontId="39" numFmtId="165" xfId="0" applyAlignment="1" applyBorder="1" applyFont="1" applyNumberFormat="1">
      <alignment shrinkToFit="0" vertical="center" wrapText="1"/>
    </xf>
    <xf borderId="27" fillId="0" fontId="39" numFmtId="165" xfId="0" applyAlignment="1" applyBorder="1" applyFont="1" applyNumberFormat="1">
      <alignment horizontal="center" shrinkToFit="0" vertical="center" wrapText="1"/>
    </xf>
    <xf borderId="0" fillId="0" fontId="39" numFmtId="165" xfId="0" applyAlignment="1" applyFont="1" applyNumberFormat="1">
      <alignment shrinkToFit="0" vertical="center" wrapText="1"/>
    </xf>
    <xf borderId="60" fillId="0" fontId="6" numFmtId="0" xfId="0" applyAlignment="1" applyBorder="1" applyFont="1">
      <alignment vertical="center"/>
    </xf>
    <xf borderId="61" fillId="0" fontId="6" numFmtId="0" xfId="0" applyAlignment="1" applyBorder="1" applyFont="1">
      <alignment vertical="center"/>
    </xf>
    <xf borderId="62" fillId="0" fontId="39" numFmtId="167" xfId="0" applyAlignment="1" applyBorder="1" applyFont="1" applyNumberFormat="1">
      <alignment horizontal="right" vertical="center"/>
    </xf>
    <xf borderId="62" fillId="0" fontId="39" numFmtId="165" xfId="0" applyAlignment="1" applyBorder="1" applyFont="1" applyNumberFormat="1">
      <alignment vertical="center"/>
    </xf>
    <xf borderId="62" fillId="5" fontId="39" numFmtId="165" xfId="0" applyAlignment="1" applyBorder="1" applyFont="1" applyNumberFormat="1">
      <alignment vertical="center"/>
    </xf>
    <xf borderId="62" fillId="5" fontId="39" numFmtId="167" xfId="0" applyAlignment="1" applyBorder="1" applyFont="1" applyNumberFormat="1">
      <alignment horizontal="right" vertical="center"/>
    </xf>
    <xf borderId="62" fillId="0" fontId="39" numFmtId="168" xfId="0" applyAlignment="1" applyBorder="1" applyFont="1" applyNumberFormat="1">
      <alignment vertical="center"/>
    </xf>
    <xf borderId="62" fillId="0" fontId="47" numFmtId="165" xfId="0" applyAlignment="1" applyBorder="1" applyFont="1" applyNumberFormat="1">
      <alignment horizontal="right" vertical="center"/>
    </xf>
    <xf borderId="62" fillId="6" fontId="48" numFmtId="168" xfId="0" applyAlignment="1" applyBorder="1" applyFill="1" applyFont="1" applyNumberFormat="1">
      <alignment horizontal="right" shrinkToFit="1" vertical="center" wrapText="0"/>
    </xf>
    <xf borderId="1" fillId="0" fontId="39" numFmtId="165" xfId="0" applyAlignment="1" applyBorder="1" applyFont="1" applyNumberFormat="1">
      <alignment vertical="center"/>
    </xf>
    <xf borderId="1" fillId="5" fontId="39" numFmtId="165" xfId="0" applyAlignment="1" applyBorder="1" applyFont="1" applyNumberFormat="1">
      <alignment vertical="center"/>
    </xf>
    <xf borderId="63" fillId="0" fontId="39" numFmtId="165" xfId="0" applyAlignment="1" applyBorder="1" applyFont="1" applyNumberFormat="1">
      <alignment horizontal="center" vertical="center"/>
    </xf>
    <xf borderId="64" fillId="0" fontId="6" numFmtId="0" xfId="0" applyAlignment="1" applyBorder="1" applyFont="1">
      <alignment vertical="center"/>
    </xf>
    <xf borderId="65" fillId="0" fontId="6" numFmtId="0" xfId="0" applyAlignment="1" applyBorder="1" applyFont="1">
      <alignment vertical="center"/>
    </xf>
    <xf borderId="27" fillId="0" fontId="43" numFmtId="165" xfId="0" applyAlignment="1" applyBorder="1" applyFont="1" applyNumberFormat="1">
      <alignment horizontal="center" vertical="center"/>
    </xf>
    <xf borderId="11" fillId="0" fontId="49" numFmtId="165" xfId="0" applyAlignment="1" applyBorder="1" applyFont="1" applyNumberFormat="1">
      <alignment horizontal="left" shrinkToFit="0" vertical="center" wrapText="1"/>
    </xf>
    <xf borderId="66" fillId="0" fontId="6" numFmtId="0" xfId="0" applyAlignment="1" applyBorder="1" applyFont="1">
      <alignment vertical="center"/>
    </xf>
    <xf borderId="67" fillId="0" fontId="6" numFmtId="0" xfId="0" applyAlignment="1" applyBorder="1" applyFont="1">
      <alignment vertical="center"/>
    </xf>
    <xf borderId="68" fillId="4" fontId="39" numFmtId="165" xfId="0" applyAlignment="1" applyBorder="1" applyFont="1" applyNumberFormat="1">
      <alignment horizontal="center" vertical="center"/>
    </xf>
    <xf borderId="1" fillId="4" fontId="39" numFmtId="165" xfId="0" applyAlignment="1" applyBorder="1" applyFont="1" applyNumberFormat="1">
      <alignment shrinkToFit="0" vertical="center" wrapText="1"/>
    </xf>
    <xf borderId="69" fillId="4" fontId="43" numFmtId="165" xfId="0" applyAlignment="1" applyBorder="1" applyFont="1" applyNumberFormat="1">
      <alignment horizontal="center" shrinkToFit="0" vertical="center" wrapText="1"/>
    </xf>
    <xf borderId="68" fillId="7" fontId="39" numFmtId="165" xfId="0" applyAlignment="1" applyBorder="1" applyFill="1" applyFont="1" applyNumberFormat="1">
      <alignment horizontal="center" vertical="center"/>
    </xf>
    <xf borderId="1" fillId="7" fontId="39" numFmtId="165" xfId="0" applyAlignment="1" applyBorder="1" applyFont="1" applyNumberFormat="1">
      <alignment shrinkToFit="0" vertical="center" wrapText="1"/>
    </xf>
    <xf borderId="69" fillId="7" fontId="43" numFmtId="165" xfId="0" applyAlignment="1" applyBorder="1" applyFont="1" applyNumberFormat="1">
      <alignment horizontal="center" shrinkToFit="0" vertical="center" wrapText="1"/>
    </xf>
    <xf borderId="70" fillId="0" fontId="43" numFmtId="165" xfId="0" applyAlignment="1" applyBorder="1" applyFont="1" applyNumberFormat="1">
      <alignment horizontal="center" shrinkToFit="0" vertical="center" wrapText="1"/>
    </xf>
    <xf borderId="1" fillId="0" fontId="43" numFmtId="165" xfId="0" applyAlignment="1" applyBorder="1" applyFont="1" applyNumberFormat="1">
      <alignment horizontal="center" shrinkToFit="0" vertical="center" wrapText="1"/>
    </xf>
    <xf borderId="71" fillId="0" fontId="43" numFmtId="165" xfId="0" applyAlignment="1" applyBorder="1" applyFont="1" applyNumberFormat="1">
      <alignment horizontal="center" shrinkToFit="0" vertical="center" wrapText="1"/>
    </xf>
    <xf borderId="1" fillId="0" fontId="43" numFmtId="165" xfId="0" applyAlignment="1" applyBorder="1" applyFont="1" applyNumberFormat="1">
      <alignment horizontal="center" shrinkToFit="1" vertical="center" wrapText="0"/>
    </xf>
    <xf borderId="8" fillId="0" fontId="39" numFmtId="165" xfId="0" applyAlignment="1" applyBorder="1" applyFont="1" applyNumberFormat="1">
      <alignment horizontal="center" shrinkToFit="0" vertical="center" wrapText="1"/>
    </xf>
    <xf borderId="72" fillId="0" fontId="43" numFmtId="165" xfId="0" applyAlignment="1" applyBorder="1" applyFont="1" applyNumberFormat="1">
      <alignment horizontal="center" shrinkToFit="0" vertical="center" wrapText="1"/>
    </xf>
    <xf borderId="0" fillId="0" fontId="39" numFmtId="165" xfId="0" applyAlignment="1" applyFont="1" applyNumberFormat="1">
      <alignment horizontal="center" shrinkToFit="0" vertical="center" wrapText="1"/>
    </xf>
    <xf borderId="18" fillId="0" fontId="6" numFmtId="0" xfId="0" applyAlignment="1" applyBorder="1" applyFont="1">
      <alignment vertical="center"/>
    </xf>
    <xf borderId="27" fillId="0" fontId="50" numFmtId="165" xfId="0" applyAlignment="1" applyBorder="1" applyFont="1" applyNumberFormat="1">
      <alignment horizontal="center" shrinkToFit="0" vertical="center" wrapText="1"/>
    </xf>
    <xf borderId="73" fillId="4" fontId="39" numFmtId="165" xfId="0" applyAlignment="1" applyBorder="1" applyFont="1" applyNumberFormat="1">
      <alignment horizontal="center" vertical="center"/>
    </xf>
    <xf borderId="62" fillId="4" fontId="39" numFmtId="165" xfId="0" applyAlignment="1" applyBorder="1" applyFont="1" applyNumberFormat="1">
      <alignment horizontal="center" vertical="center"/>
    </xf>
    <xf borderId="74" fillId="4" fontId="39" numFmtId="165" xfId="0" applyAlignment="1" applyBorder="1" applyFont="1" applyNumberFormat="1">
      <alignment horizontal="center" vertical="center"/>
    </xf>
    <xf borderId="75" fillId="4" fontId="39" numFmtId="165" xfId="0" applyAlignment="1" applyBorder="1" applyFont="1" applyNumberFormat="1">
      <alignment horizontal="center" shrinkToFit="0" vertical="center" wrapText="1"/>
    </xf>
    <xf borderId="76" fillId="7" fontId="39" numFmtId="165" xfId="0" applyAlignment="1" applyBorder="1" applyFont="1" applyNumberFormat="1">
      <alignment horizontal="center" vertical="center"/>
    </xf>
    <xf borderId="62" fillId="7" fontId="39" numFmtId="165" xfId="0" applyAlignment="1" applyBorder="1" applyFont="1" applyNumberFormat="1">
      <alignment horizontal="center" vertical="center"/>
    </xf>
    <xf borderId="62" fillId="7" fontId="39" numFmtId="165" xfId="0" applyAlignment="1" applyBorder="1" applyFont="1" applyNumberFormat="1">
      <alignment horizontal="center" shrinkToFit="0" vertical="center" wrapText="1"/>
    </xf>
    <xf borderId="77" fillId="7" fontId="39" numFmtId="165" xfId="0" applyAlignment="1" applyBorder="1" applyFont="1" applyNumberFormat="1">
      <alignment horizontal="center" shrinkToFit="0" vertical="center" wrapText="1"/>
    </xf>
    <xf borderId="70" fillId="0" fontId="39" numFmtId="165" xfId="0" applyAlignment="1" applyBorder="1" applyFont="1" applyNumberFormat="1">
      <alignment horizontal="center" shrinkToFit="1" vertical="center" wrapText="0"/>
    </xf>
    <xf borderId="1" fillId="0" fontId="39" numFmtId="165" xfId="0" applyAlignment="1" applyBorder="1" applyFont="1" applyNumberFormat="1">
      <alignment horizontal="center" shrinkToFit="1" vertical="center" wrapText="0"/>
    </xf>
    <xf borderId="58" fillId="5" fontId="39" numFmtId="165" xfId="0" applyAlignment="1" applyBorder="1" applyFont="1" applyNumberFormat="1">
      <alignment horizontal="center" shrinkToFit="1" vertical="center" wrapText="0"/>
    </xf>
    <xf borderId="63" fillId="0" fontId="39" numFmtId="165" xfId="0" applyAlignment="1" applyBorder="1" applyFont="1" applyNumberFormat="1">
      <alignment horizontal="center" shrinkToFit="0" vertical="center" wrapText="1"/>
    </xf>
    <xf borderId="78" fillId="5" fontId="39" numFmtId="165" xfId="0" applyAlignment="1" applyBorder="1" applyFont="1" applyNumberFormat="1">
      <alignment horizontal="center" shrinkToFit="0" vertical="center" wrapText="1"/>
    </xf>
    <xf borderId="79" fillId="0" fontId="39" numFmtId="165" xfId="0" applyAlignment="1" applyBorder="1" applyFont="1" applyNumberFormat="1">
      <alignment horizontal="center" shrinkToFit="0" vertical="center" wrapText="1"/>
    </xf>
    <xf borderId="80" fillId="0" fontId="43" numFmtId="165" xfId="0" applyAlignment="1" applyBorder="1" applyFont="1" applyNumberFormat="1">
      <alignment horizontal="center" shrinkToFit="0" vertical="center" wrapText="1"/>
    </xf>
    <xf borderId="0" fillId="0" fontId="45" numFmtId="165" xfId="0" applyAlignment="1" applyFont="1" applyNumberFormat="1">
      <alignment shrinkToFit="0" vertical="center" wrapText="1"/>
    </xf>
    <xf borderId="0" fillId="0" fontId="51" numFmtId="165" xfId="0" applyAlignment="1" applyFont="1" applyNumberFormat="1">
      <alignment shrinkToFit="0" vertical="center" wrapText="1"/>
    </xf>
    <xf borderId="27" fillId="0" fontId="50" numFmtId="165" xfId="0" applyAlignment="1" applyBorder="1" applyFont="1" applyNumberFormat="1">
      <alignment horizontal="center" shrinkToFit="1" vertical="center" wrapText="0"/>
    </xf>
    <xf borderId="73" fillId="5" fontId="39" numFmtId="169" xfId="0" applyAlignment="1" applyBorder="1" applyFont="1" applyNumberFormat="1">
      <alignment horizontal="center" shrinkToFit="1" vertical="center" wrapText="0"/>
    </xf>
    <xf borderId="1" fillId="5" fontId="39" numFmtId="169" xfId="0" applyAlignment="1" applyBorder="1" applyFont="1" applyNumberFormat="1">
      <alignment horizontal="center" shrinkToFit="1" vertical="center" wrapText="0"/>
    </xf>
    <xf borderId="1" fillId="5" fontId="39" numFmtId="169" xfId="0" applyAlignment="1" applyBorder="1" applyFont="1" applyNumberFormat="1">
      <alignment shrinkToFit="1" vertical="center" wrapText="0"/>
    </xf>
    <xf borderId="75" fillId="4" fontId="39" numFmtId="165" xfId="0" applyAlignment="1" applyBorder="1" applyFont="1" applyNumberFormat="1">
      <alignment horizontal="center" shrinkToFit="1" vertical="center" wrapText="0"/>
    </xf>
    <xf borderId="76" fillId="5" fontId="39" numFmtId="165" xfId="0" applyAlignment="1" applyBorder="1" applyFont="1" applyNumberFormat="1">
      <alignment horizontal="center" shrinkToFit="1" vertical="center" wrapText="0"/>
    </xf>
    <xf borderId="62" fillId="5" fontId="39" numFmtId="165" xfId="0" applyAlignment="1" applyBorder="1" applyFont="1" applyNumberFormat="1">
      <alignment horizontal="center" shrinkToFit="1" vertical="center" wrapText="0"/>
    </xf>
    <xf borderId="77" fillId="7" fontId="39" numFmtId="165" xfId="0" applyAlignment="1" applyBorder="1" applyFont="1" applyNumberFormat="1">
      <alignment shrinkToFit="1" vertical="center" wrapText="0"/>
    </xf>
    <xf borderId="81" fillId="5" fontId="39" numFmtId="165" xfId="0" applyAlignment="1" applyBorder="1" applyFont="1" applyNumberFormat="1">
      <alignment horizontal="center" shrinkToFit="1" vertical="center" wrapText="0"/>
    </xf>
    <xf borderId="82" fillId="5" fontId="39" numFmtId="165" xfId="0" applyAlignment="1" applyBorder="1" applyFont="1" applyNumberFormat="1">
      <alignment horizontal="center" shrinkToFit="1" vertical="center" wrapText="0"/>
    </xf>
    <xf borderId="83" fillId="0" fontId="52" numFmtId="165" xfId="0" applyAlignment="1" applyBorder="1" applyFont="1" applyNumberFormat="1">
      <alignment horizontal="center" shrinkToFit="0" vertical="center" wrapText="1"/>
    </xf>
    <xf borderId="74" fillId="0" fontId="39" numFmtId="165" xfId="0" applyAlignment="1" applyBorder="1" applyFont="1" applyNumberFormat="1">
      <alignment horizontal="center" shrinkToFit="1" vertical="center" wrapText="0"/>
    </xf>
    <xf borderId="84" fillId="0" fontId="39" numFmtId="165" xfId="0" applyAlignment="1" applyBorder="1" applyFont="1" applyNumberFormat="1">
      <alignment horizontal="center" shrinkToFit="1" vertical="center" wrapText="0"/>
    </xf>
    <xf borderId="85" fillId="0" fontId="6" numFmtId="0" xfId="0" applyAlignment="1" applyBorder="1" applyFont="1">
      <alignment vertical="center"/>
    </xf>
    <xf borderId="79" fillId="5" fontId="39" numFmtId="165" xfId="0" applyAlignment="1" applyBorder="1" applyFont="1" applyNumberFormat="1">
      <alignment horizontal="center" shrinkToFit="1" vertical="center" wrapText="0"/>
    </xf>
    <xf borderId="86" fillId="0" fontId="39" numFmtId="165" xfId="0" applyAlignment="1" applyBorder="1" applyFont="1" applyNumberFormat="1">
      <alignment horizontal="center" shrinkToFit="1" vertical="center" wrapText="0"/>
    </xf>
    <xf borderId="87" fillId="0" fontId="43" numFmtId="165" xfId="0" applyAlignment="1" applyBorder="1" applyFont="1" applyNumberFormat="1">
      <alignment horizontal="center" shrinkToFit="1" vertical="center" wrapText="0"/>
    </xf>
    <xf borderId="27" fillId="0" fontId="43" numFmtId="165" xfId="0" applyAlignment="1" applyBorder="1" applyFont="1" applyNumberFormat="1">
      <alignment shrinkToFit="0" vertical="center" wrapText="1"/>
    </xf>
    <xf borderId="80" fillId="0" fontId="39" numFmtId="165" xfId="0" applyAlignment="1" applyBorder="1" applyFont="1" applyNumberFormat="1">
      <alignment vertical="center"/>
    </xf>
    <xf borderId="71" fillId="0" fontId="39" numFmtId="165" xfId="0" applyAlignment="1" applyBorder="1" applyFont="1" applyNumberFormat="1">
      <alignment horizontal="center" vertical="center"/>
    </xf>
    <xf borderId="88" fillId="4" fontId="53" numFmtId="165" xfId="0" applyAlignment="1" applyBorder="1" applyFont="1" applyNumberFormat="1">
      <alignment horizontal="center" shrinkToFit="1" vertical="center" wrapText="0"/>
    </xf>
    <xf borderId="83" fillId="4" fontId="53" numFmtId="165" xfId="0" applyAlignment="1" applyBorder="1" applyFont="1" applyNumberFormat="1">
      <alignment horizontal="center" shrinkToFit="1" vertical="center" wrapText="0"/>
    </xf>
    <xf borderId="83" fillId="4" fontId="39" numFmtId="165" xfId="0" applyAlignment="1" applyBorder="1" applyFont="1" applyNumberFormat="1">
      <alignment horizontal="center" shrinkToFit="1" vertical="center" wrapText="0"/>
    </xf>
    <xf borderId="89" fillId="4" fontId="53" numFmtId="165" xfId="0" applyAlignment="1" applyBorder="1" applyFont="1" applyNumberFormat="1">
      <alignment horizontal="center" shrinkToFit="1" vertical="center" wrapText="0"/>
    </xf>
    <xf borderId="88" fillId="7" fontId="53" numFmtId="165" xfId="0" applyAlignment="1" applyBorder="1" applyFont="1" applyNumberFormat="1">
      <alignment horizontal="center" shrinkToFit="1" vertical="center" wrapText="0"/>
    </xf>
    <xf borderId="83" fillId="7" fontId="53" numFmtId="165" xfId="0" applyAlignment="1" applyBorder="1" applyFont="1" applyNumberFormat="1">
      <alignment horizontal="center" shrinkToFit="1" vertical="center" wrapText="0"/>
    </xf>
    <xf borderId="83" fillId="7" fontId="39" numFmtId="165" xfId="0" applyAlignment="1" applyBorder="1" applyFont="1" applyNumberFormat="1">
      <alignment horizontal="center" shrinkToFit="1" vertical="center" wrapText="0"/>
    </xf>
    <xf borderId="89" fillId="7" fontId="54" numFmtId="0" xfId="0" applyAlignment="1" applyBorder="1" applyFont="1">
      <alignment vertical="center"/>
    </xf>
    <xf borderId="81" fillId="5" fontId="39" numFmtId="165" xfId="0" applyAlignment="1" applyBorder="1" applyFont="1" applyNumberFormat="1">
      <alignment shrinkToFit="1" vertical="center" wrapText="0"/>
    </xf>
    <xf borderId="90" fillId="0" fontId="6" numFmtId="0" xfId="0" applyAlignment="1" applyBorder="1" applyFont="1">
      <alignment vertical="center"/>
    </xf>
    <xf borderId="1" fillId="0" fontId="40" numFmtId="165" xfId="0" applyAlignment="1" applyBorder="1" applyFont="1" applyNumberFormat="1">
      <alignment horizontal="center" shrinkToFit="1" vertical="center" wrapText="0"/>
    </xf>
    <xf borderId="62" fillId="5" fontId="40" numFmtId="167" xfId="0" applyAlignment="1" applyBorder="1" applyFont="1" applyNumberFormat="1">
      <alignment horizontal="center" shrinkToFit="1" vertical="center" wrapText="0"/>
    </xf>
    <xf borderId="80" fillId="5" fontId="40" numFmtId="167" xfId="0" applyAlignment="1" applyBorder="1" applyFont="1" applyNumberFormat="1">
      <alignment horizontal="center" shrinkToFit="1" vertical="center" wrapText="0"/>
    </xf>
    <xf borderId="62" fillId="5" fontId="40" numFmtId="165" xfId="0" applyAlignment="1" applyBorder="1" applyFont="1" applyNumberFormat="1">
      <alignment horizontal="center" shrinkToFit="1" vertical="center" wrapText="0"/>
    </xf>
    <xf borderId="58" fillId="5" fontId="40" numFmtId="165" xfId="0" applyAlignment="1" applyBorder="1" applyFont="1" applyNumberFormat="1">
      <alignment horizontal="center" shrinkToFit="1" vertical="center" wrapText="0"/>
    </xf>
    <xf borderId="71" fillId="0" fontId="40" numFmtId="165" xfId="0" applyAlignment="1" applyBorder="1" applyFont="1" applyNumberFormat="1">
      <alignment horizontal="center" shrinkToFit="1" vertical="center" wrapText="0"/>
    </xf>
    <xf borderId="74" fillId="5" fontId="40" numFmtId="165" xfId="0" applyAlignment="1" applyBorder="1" applyFont="1" applyNumberFormat="1">
      <alignment horizontal="center" shrinkToFit="1" vertical="center" wrapText="0"/>
    </xf>
    <xf borderId="91" fillId="0" fontId="6" numFmtId="0" xfId="0" applyAlignment="1" applyBorder="1" applyFont="1">
      <alignment vertical="center"/>
    </xf>
    <xf borderId="11" fillId="0" fontId="39" numFmtId="165" xfId="0" applyAlignment="1" applyBorder="1" applyFont="1" applyNumberFormat="1">
      <alignment horizontal="left" shrinkToFit="0" vertical="top" wrapText="1"/>
    </xf>
    <xf borderId="92" fillId="0" fontId="39" numFmtId="165" xfId="0" applyAlignment="1" applyBorder="1" applyFont="1" applyNumberFormat="1">
      <alignment vertical="center"/>
    </xf>
    <xf borderId="93" fillId="0" fontId="45" numFmtId="165" xfId="0" applyAlignment="1" applyBorder="1" applyFont="1" applyNumberFormat="1">
      <alignment shrinkToFit="0" vertical="center" wrapText="1"/>
    </xf>
    <xf borderId="78" fillId="5" fontId="39" numFmtId="165" xfId="0" applyAlignment="1" applyBorder="1" applyFont="1" applyNumberFormat="1">
      <alignment vertical="center"/>
    </xf>
    <xf borderId="94" fillId="5" fontId="39" numFmtId="165" xfId="0" applyAlignment="1" applyBorder="1" applyFont="1" applyNumberFormat="1">
      <alignment horizontal="center" vertical="center"/>
    </xf>
    <xf borderId="95" fillId="0" fontId="6" numFmtId="0" xfId="0" applyAlignment="1" applyBorder="1" applyFont="1">
      <alignment vertical="center"/>
    </xf>
    <xf borderId="7" fillId="0" fontId="6" numFmtId="0" xfId="0" applyAlignment="1" applyBorder="1" applyFont="1">
      <alignment vertical="center"/>
    </xf>
    <xf borderId="96" fillId="0" fontId="6" numFmtId="0" xfId="0" applyAlignment="1" applyBorder="1" applyFont="1">
      <alignment vertical="center"/>
    </xf>
    <xf borderId="80" fillId="5" fontId="39" numFmtId="165" xfId="0" applyAlignment="1" applyBorder="1" applyFont="1" applyNumberFormat="1">
      <alignment shrinkToFit="1" vertical="center" wrapText="0"/>
    </xf>
    <xf borderId="62" fillId="5" fontId="52" numFmtId="165" xfId="0" applyAlignment="1" applyBorder="1" applyFont="1" applyNumberFormat="1">
      <alignment horizontal="center" shrinkToFit="1" vertical="center" wrapText="0"/>
    </xf>
    <xf borderId="1" fillId="5" fontId="52" numFmtId="165" xfId="0" applyAlignment="1" applyBorder="1" applyFont="1" applyNumberFormat="1">
      <alignment horizontal="center" shrinkToFit="1" vertical="center" wrapText="0"/>
    </xf>
    <xf borderId="62" fillId="0" fontId="43" numFmtId="167" xfId="0" applyAlignment="1" applyBorder="1" applyFont="1" applyNumberFormat="1">
      <alignment horizontal="center" shrinkToFit="1" vertical="center" wrapText="0"/>
    </xf>
    <xf borderId="80" fillId="0" fontId="43" numFmtId="167" xfId="0" applyAlignment="1" applyBorder="1" applyFont="1" applyNumberFormat="1">
      <alignment horizontal="center" shrinkToFit="1" vertical="center" wrapText="0"/>
    </xf>
    <xf borderId="74" fillId="0" fontId="43" numFmtId="165" xfId="0" applyAlignment="1" applyBorder="1" applyFont="1" applyNumberFormat="1">
      <alignment horizontal="center" shrinkToFit="1" vertical="center" wrapText="0"/>
    </xf>
    <xf borderId="80" fillId="5" fontId="55" numFmtId="165" xfId="0" applyAlignment="1" applyBorder="1" applyFont="1" applyNumberFormat="1">
      <alignment horizontal="center" shrinkToFit="1" vertical="center" wrapText="0"/>
    </xf>
    <xf borderId="97" fillId="0" fontId="39" numFmtId="165" xfId="0" applyAlignment="1" applyBorder="1" applyFont="1" applyNumberFormat="1">
      <alignment horizontal="center" vertical="center"/>
    </xf>
    <xf borderId="98" fillId="0" fontId="6" numFmtId="0" xfId="0" applyAlignment="1" applyBorder="1" applyFont="1">
      <alignment vertical="center"/>
    </xf>
    <xf quotePrefix="1" borderId="93" fillId="0" fontId="45" numFmtId="165" xfId="0" applyAlignment="1" applyBorder="1" applyFont="1" applyNumberFormat="1">
      <alignment horizontal="center" shrinkToFit="0" vertical="center" wrapText="1"/>
    </xf>
    <xf borderId="79" fillId="5" fontId="39" numFmtId="165" xfId="0" applyAlignment="1" applyBorder="1" applyFont="1" applyNumberFormat="1">
      <alignment vertical="center"/>
    </xf>
    <xf borderId="99" fillId="5" fontId="56" numFmtId="165" xfId="0" applyAlignment="1" applyBorder="1" applyFont="1" applyNumberFormat="1">
      <alignment horizontal="center" shrinkToFit="1" vertical="center" wrapText="0"/>
    </xf>
    <xf borderId="62" fillId="5" fontId="56" numFmtId="165" xfId="0" applyAlignment="1" applyBorder="1" applyFont="1" applyNumberFormat="1">
      <alignment horizontal="center" shrinkToFit="1" vertical="center" wrapText="0"/>
    </xf>
    <xf borderId="74" fillId="5" fontId="39" numFmtId="165" xfId="0" applyAlignment="1" applyBorder="1" applyFont="1" applyNumberFormat="1">
      <alignment horizontal="center" shrinkToFit="1" vertical="center" wrapText="0"/>
    </xf>
    <xf borderId="100" fillId="5" fontId="39" numFmtId="165" xfId="0" applyAlignment="1" applyBorder="1" applyFont="1" applyNumberFormat="1">
      <alignment horizontal="center" shrinkToFit="1" vertical="center" wrapText="0"/>
    </xf>
    <xf borderId="99" fillId="5" fontId="39" numFmtId="165" xfId="0" applyAlignment="1" applyBorder="1" applyFont="1" applyNumberFormat="1">
      <alignment horizontal="center" shrinkToFit="1" vertical="center" wrapText="0"/>
    </xf>
    <xf borderId="101" fillId="5" fontId="39" numFmtId="165" xfId="0" applyAlignment="1" applyBorder="1" applyFont="1" applyNumberFormat="1">
      <alignment horizontal="center" shrinkToFit="1" vertical="center" wrapText="0"/>
    </xf>
    <xf borderId="1" fillId="5" fontId="40" numFmtId="165" xfId="0" applyAlignment="1" applyBorder="1" applyFont="1" applyNumberFormat="1">
      <alignment horizontal="center" shrinkToFit="1" vertical="center" wrapText="0"/>
    </xf>
    <xf borderId="80" fillId="0" fontId="47" numFmtId="168" xfId="0" applyAlignment="1" applyBorder="1" applyFont="1" applyNumberFormat="1">
      <alignment shrinkToFit="1" vertical="center" wrapText="0"/>
    </xf>
    <xf borderId="62" fillId="0" fontId="43" numFmtId="165" xfId="0" applyAlignment="1" applyBorder="1" applyFont="1" applyNumberFormat="1">
      <alignment horizontal="center" shrinkToFit="1" vertical="center" wrapText="0"/>
    </xf>
    <xf borderId="74" fillId="8" fontId="47" numFmtId="168" xfId="0" applyAlignment="1" applyBorder="1" applyFill="1" applyFont="1" applyNumberFormat="1">
      <alignment vertical="center"/>
    </xf>
    <xf borderId="74" fillId="8" fontId="43" numFmtId="170" xfId="0" applyAlignment="1" applyBorder="1" applyFont="1" applyNumberFormat="1">
      <alignment horizontal="center" shrinkToFit="1" vertical="center" wrapText="0"/>
    </xf>
    <xf borderId="1" fillId="5" fontId="39" numFmtId="165" xfId="0" applyAlignment="1" applyBorder="1" applyFont="1" applyNumberFormat="1">
      <alignment horizontal="center" shrinkToFit="1" vertical="center" wrapText="0"/>
    </xf>
    <xf borderId="13" fillId="0" fontId="43" numFmtId="165" xfId="0" applyAlignment="1" applyBorder="1" applyFont="1" applyNumberFormat="1">
      <alignment shrinkToFit="0" vertical="center" wrapText="1"/>
    </xf>
    <xf borderId="0" fillId="0" fontId="43" numFmtId="165" xfId="0" applyAlignment="1" applyFont="1" applyNumberFormat="1">
      <alignment shrinkToFit="0" vertical="center" wrapText="1"/>
    </xf>
    <xf borderId="102" fillId="0" fontId="43" numFmtId="165" xfId="0" applyAlignment="1" applyBorder="1" applyFont="1" applyNumberFormat="1">
      <alignment shrinkToFit="0" vertical="center" wrapText="1"/>
    </xf>
    <xf borderId="27" fillId="0" fontId="57" numFmtId="165" xfId="0" applyAlignment="1" applyBorder="1" applyFont="1" applyNumberFormat="1">
      <alignment horizontal="right" vertical="center"/>
    </xf>
    <xf borderId="71" fillId="0" fontId="54" numFmtId="0" xfId="0" applyAlignment="1" applyBorder="1" applyFont="1">
      <alignment vertical="center"/>
    </xf>
    <xf borderId="99" fillId="0" fontId="54" numFmtId="171" xfId="0" applyAlignment="1" applyBorder="1" applyFont="1" applyNumberFormat="1">
      <alignment vertical="center"/>
    </xf>
    <xf borderId="62" fillId="0" fontId="54" numFmtId="171" xfId="0" applyAlignment="1" applyBorder="1" applyFont="1" applyNumberFormat="1">
      <alignment vertical="center"/>
    </xf>
    <xf borderId="74" fillId="0" fontId="54" numFmtId="171" xfId="0" applyAlignment="1" applyBorder="1" applyFont="1" applyNumberFormat="1">
      <alignment vertical="center"/>
    </xf>
    <xf borderId="101" fillId="0" fontId="39" numFmtId="171" xfId="0" applyAlignment="1" applyBorder="1" applyFont="1" applyNumberFormat="1">
      <alignment vertical="center"/>
    </xf>
    <xf borderId="99" fillId="0" fontId="47" numFmtId="171" xfId="0" applyAlignment="1" applyBorder="1" applyFont="1" applyNumberFormat="1">
      <alignment shrinkToFit="1" vertical="center" wrapText="0"/>
    </xf>
    <xf borderId="62" fillId="0" fontId="47" numFmtId="171" xfId="0" applyAlignment="1" applyBorder="1" applyFont="1" applyNumberFormat="1">
      <alignment shrinkToFit="1" vertical="center" wrapText="0"/>
    </xf>
    <xf borderId="77" fillId="0" fontId="47" numFmtId="171" xfId="0" applyAlignment="1" applyBorder="1" applyFont="1" applyNumberFormat="1">
      <alignment shrinkToFit="1" vertical="center" wrapText="0"/>
    </xf>
    <xf borderId="80" fillId="0" fontId="39" numFmtId="172" xfId="0" applyAlignment="1" applyBorder="1" applyFont="1" applyNumberFormat="1">
      <alignment vertical="center"/>
    </xf>
    <xf borderId="74" fillId="0" fontId="39" numFmtId="173" xfId="0" applyAlignment="1" applyBorder="1" applyFont="1" applyNumberFormat="1">
      <alignment shrinkToFit="1" vertical="center" wrapText="0"/>
    </xf>
    <xf borderId="62" fillId="0" fontId="39" numFmtId="174" xfId="0" applyAlignment="1" applyBorder="1" applyFont="1" applyNumberFormat="1">
      <alignment vertical="center"/>
    </xf>
    <xf borderId="94" fillId="0" fontId="39" numFmtId="175" xfId="0" applyAlignment="1" applyBorder="1" applyFont="1" applyNumberFormat="1">
      <alignment shrinkToFit="1" vertical="center" wrapText="0"/>
    </xf>
    <xf borderId="62" fillId="0" fontId="47" numFmtId="168" xfId="0" applyAlignment="1" applyBorder="1" applyFont="1" applyNumberFormat="1">
      <alignment vertical="center"/>
    </xf>
    <xf borderId="74" fillId="0" fontId="47" numFmtId="168" xfId="0" applyAlignment="1" applyBorder="1" applyFont="1" applyNumberFormat="1">
      <alignment vertical="center"/>
    </xf>
    <xf borderId="74" fillId="0" fontId="58" numFmtId="170" xfId="0" applyAlignment="1" applyBorder="1" applyFont="1" applyNumberFormat="1">
      <alignment vertical="center"/>
    </xf>
    <xf borderId="1" fillId="0" fontId="47" numFmtId="165" xfId="0" applyAlignment="1" applyBorder="1" applyFont="1" applyNumberFormat="1">
      <alignment shrinkToFit="1" vertical="center" wrapText="0"/>
    </xf>
    <xf borderId="62" fillId="0" fontId="47" numFmtId="165" xfId="0" applyAlignment="1" applyBorder="1" applyFont="1" applyNumberFormat="1">
      <alignment horizontal="center" vertical="center"/>
    </xf>
    <xf borderId="13" fillId="0" fontId="39" numFmtId="165" xfId="0" applyAlignment="1" applyBorder="1" applyFont="1" applyNumberFormat="1">
      <alignment vertical="center"/>
    </xf>
    <xf borderId="0" fillId="0" fontId="39" numFmtId="165" xfId="0" applyAlignment="1" applyFont="1" applyNumberFormat="1">
      <alignment horizontal="right" vertical="center"/>
    </xf>
    <xf borderId="0" fillId="0" fontId="39" numFmtId="167" xfId="0" applyAlignment="1" applyFont="1" applyNumberFormat="1">
      <alignment vertical="center"/>
    </xf>
    <xf borderId="102" fillId="0" fontId="39" numFmtId="165" xfId="0" applyAlignment="1" applyBorder="1" applyFont="1" applyNumberFormat="1">
      <alignment vertical="center"/>
    </xf>
    <xf borderId="0" fillId="0" fontId="43" numFmtId="165" xfId="0" applyAlignment="1" applyFont="1" applyNumberFormat="1">
      <alignment vertical="center"/>
    </xf>
    <xf borderId="93" fillId="0" fontId="39" numFmtId="168" xfId="0" applyAlignment="1" applyBorder="1" applyFont="1" applyNumberFormat="1">
      <alignment vertical="center"/>
    </xf>
    <xf borderId="103" fillId="0" fontId="43" numFmtId="165" xfId="0" applyAlignment="1" applyBorder="1" applyFont="1" applyNumberFormat="1">
      <alignment horizontal="left" shrinkToFit="1" vertical="center" wrapText="0"/>
    </xf>
    <xf borderId="104" fillId="0" fontId="54" numFmtId="0" xfId="0" applyAlignment="1" applyBorder="1" applyFont="1">
      <alignment vertical="center"/>
    </xf>
    <xf borderId="105" fillId="0" fontId="54" numFmtId="171" xfId="0" applyAlignment="1" applyBorder="1" applyFont="1" applyNumberFormat="1">
      <alignment vertical="center"/>
    </xf>
    <xf borderId="1" fillId="0" fontId="54" numFmtId="171" xfId="0" applyAlignment="1" applyBorder="1" applyFont="1" applyNumberFormat="1">
      <alignment vertical="center"/>
    </xf>
    <xf borderId="71" fillId="0" fontId="54" numFmtId="171" xfId="0" applyAlignment="1" applyBorder="1" applyFont="1" applyNumberFormat="1">
      <alignment vertical="center"/>
    </xf>
    <xf borderId="105" fillId="0" fontId="47" numFmtId="171" xfId="0" applyAlignment="1" applyBorder="1" applyFont="1" applyNumberFormat="1">
      <alignment shrinkToFit="1" vertical="center" wrapText="0"/>
    </xf>
    <xf borderId="1" fillId="0" fontId="47" numFmtId="171" xfId="0" applyAlignment="1" applyBorder="1" applyFont="1" applyNumberFormat="1">
      <alignment shrinkToFit="1" vertical="center" wrapText="0"/>
    </xf>
    <xf borderId="69" fillId="0" fontId="47" numFmtId="171" xfId="0" applyAlignment="1" applyBorder="1" applyFont="1" applyNumberFormat="1">
      <alignment shrinkToFit="1" vertical="center" wrapText="0"/>
    </xf>
    <xf borderId="1" fillId="0" fontId="47" numFmtId="165" xfId="0" applyAlignment="1" applyBorder="1" applyFont="1" applyNumberFormat="1">
      <alignment horizontal="center" vertical="center"/>
    </xf>
    <xf borderId="106" fillId="0" fontId="39" numFmtId="168" xfId="0" applyAlignment="1" applyBorder="1" applyFont="1" applyNumberFormat="1">
      <alignment vertical="center"/>
    </xf>
    <xf borderId="14" fillId="0" fontId="43" numFmtId="165" xfId="0" applyAlignment="1" applyBorder="1" applyFont="1" applyNumberFormat="1">
      <alignment horizontal="left" shrinkToFit="1" vertical="center" wrapText="0"/>
    </xf>
    <xf borderId="71" fillId="0" fontId="53" numFmtId="165" xfId="0" applyAlignment="1" applyBorder="1" applyFont="1" applyNumberFormat="1">
      <alignment vertical="center"/>
    </xf>
    <xf borderId="0" fillId="0" fontId="39" numFmtId="165" xfId="0" applyAlignment="1" applyFont="1" applyNumberFormat="1">
      <alignment horizontal="right" shrinkToFit="0" vertical="center" wrapText="1"/>
    </xf>
    <xf borderId="0" fillId="0" fontId="39" numFmtId="172" xfId="0" applyAlignment="1" applyFont="1" applyNumberFormat="1">
      <alignment vertical="center"/>
    </xf>
    <xf borderId="71" fillId="0" fontId="39" numFmtId="165" xfId="0" applyAlignment="1" applyBorder="1" applyFont="1" applyNumberFormat="1">
      <alignment vertical="center"/>
    </xf>
    <xf borderId="0" fillId="0" fontId="59" numFmtId="165" xfId="0" applyAlignment="1" applyFont="1" applyNumberFormat="1">
      <alignment vertical="center"/>
    </xf>
    <xf borderId="0" fillId="0" fontId="39" numFmtId="174" xfId="0" applyAlignment="1" applyFont="1" applyNumberFormat="1">
      <alignment vertical="center"/>
    </xf>
    <xf borderId="0" fillId="0" fontId="39" numFmtId="168" xfId="0" applyAlignment="1" applyFont="1" applyNumberFormat="1">
      <alignment vertical="center"/>
    </xf>
    <xf borderId="105" fillId="0" fontId="48" numFmtId="171" xfId="0" applyAlignment="1" applyBorder="1" applyFont="1" applyNumberFormat="1">
      <alignment shrinkToFit="1" vertical="center" wrapText="0"/>
    </xf>
    <xf borderId="1" fillId="0" fontId="48" numFmtId="171" xfId="0" applyAlignment="1" applyBorder="1" applyFont="1" applyNumberFormat="1">
      <alignment shrinkToFit="1" vertical="center" wrapText="0"/>
    </xf>
    <xf borderId="69" fillId="0" fontId="48" numFmtId="171" xfId="0" applyAlignment="1" applyBorder="1" applyFont="1" applyNumberFormat="1">
      <alignment shrinkToFit="1" vertical="center" wrapText="0"/>
    </xf>
    <xf borderId="27" fillId="0" fontId="57" numFmtId="165" xfId="0" applyAlignment="1" applyBorder="1" applyFont="1" applyNumberFormat="1">
      <alignment horizontal="right" shrinkToFit="1" vertical="center" wrapText="0"/>
    </xf>
    <xf borderId="1" fillId="0" fontId="54" numFmtId="165" xfId="0" applyAlignment="1" applyBorder="1" applyFont="1" applyNumberFormat="1">
      <alignment vertical="center"/>
    </xf>
    <xf borderId="8" fillId="0" fontId="54" numFmtId="165" xfId="0" applyAlignment="1" applyBorder="1" applyFont="1" applyNumberFormat="1">
      <alignment vertical="center"/>
    </xf>
    <xf borderId="68" fillId="0" fontId="54" numFmtId="171" xfId="0" applyAlignment="1" applyBorder="1" applyFont="1" applyNumberFormat="1">
      <alignment vertical="center"/>
    </xf>
    <xf borderId="8" fillId="0" fontId="54" numFmtId="171" xfId="0" applyAlignment="1" applyBorder="1" applyFont="1" applyNumberFormat="1">
      <alignment vertical="center"/>
    </xf>
    <xf borderId="68" fillId="0" fontId="60" numFmtId="171" xfId="0" applyAlignment="1" applyBorder="1" applyFont="1" applyNumberFormat="1">
      <alignment shrinkToFit="1" vertical="center" wrapText="0"/>
    </xf>
    <xf borderId="1" fillId="0" fontId="60" numFmtId="171" xfId="0" applyAlignment="1" applyBorder="1" applyFont="1" applyNumberFormat="1">
      <alignment shrinkToFit="1" vertical="center" wrapText="0"/>
    </xf>
    <xf borderId="107" fillId="0" fontId="60" numFmtId="171" xfId="0" applyAlignment="1" applyBorder="1" applyFont="1" applyNumberFormat="1">
      <alignment shrinkToFit="1" vertical="center" wrapText="0"/>
    </xf>
    <xf borderId="21" fillId="0" fontId="54" numFmtId="172" xfId="0" applyAlignment="1" applyBorder="1" applyFont="1" applyNumberFormat="1">
      <alignment vertical="center"/>
    </xf>
    <xf borderId="7" fillId="0" fontId="54" numFmtId="165" xfId="0" applyAlignment="1" applyBorder="1" applyFont="1" applyNumberFormat="1">
      <alignment vertical="center"/>
    </xf>
    <xf borderId="18" fillId="0" fontId="54" numFmtId="173" xfId="0" applyAlignment="1" applyBorder="1" applyFont="1" applyNumberFormat="1">
      <alignment shrinkToFit="1" vertical="center" wrapText="0"/>
    </xf>
    <xf borderId="7" fillId="0" fontId="54" numFmtId="174" xfId="0" applyAlignment="1" applyBorder="1" applyFont="1" applyNumberFormat="1">
      <alignment vertical="center"/>
    </xf>
    <xf borderId="2" fillId="0" fontId="54" numFmtId="175" xfId="0" applyAlignment="1" applyBorder="1" applyFont="1" applyNumberFormat="1">
      <alignment shrinkToFit="1" vertical="center" wrapText="0"/>
    </xf>
    <xf borderId="7" fillId="0" fontId="60" numFmtId="168" xfId="0" applyAlignment="1" applyBorder="1" applyFont="1" applyNumberFormat="1">
      <alignment vertical="center"/>
    </xf>
    <xf borderId="21" fillId="0" fontId="60" numFmtId="168" xfId="0" applyAlignment="1" applyBorder="1" applyFont="1" applyNumberFormat="1">
      <alignment shrinkToFit="1" vertical="center" wrapText="0"/>
    </xf>
    <xf borderId="18" fillId="0" fontId="60" numFmtId="168" xfId="0" applyAlignment="1" applyBorder="1" applyFont="1" applyNumberFormat="1">
      <alignment vertical="center"/>
    </xf>
    <xf borderId="18" fillId="0" fontId="61" numFmtId="170" xfId="0" applyAlignment="1" applyBorder="1" applyFont="1" applyNumberFormat="1">
      <alignment vertical="center"/>
    </xf>
    <xf borderId="1" fillId="0" fontId="60" numFmtId="165" xfId="0" applyAlignment="1" applyBorder="1" applyFont="1" applyNumberFormat="1">
      <alignment shrinkToFit="1" vertical="center" wrapText="0"/>
    </xf>
    <xf borderId="1" fillId="0" fontId="60" numFmtId="165" xfId="0" applyAlignment="1" applyBorder="1" applyFont="1" applyNumberFormat="1">
      <alignment horizontal="center" vertical="center"/>
    </xf>
    <xf borderId="27" fillId="0" fontId="62" numFmtId="165" xfId="0" applyAlignment="1" applyBorder="1" applyFont="1" applyNumberFormat="1">
      <alignment horizontal="right" vertical="center"/>
    </xf>
    <xf borderId="1" fillId="0" fontId="54" numFmtId="171" xfId="0" applyAlignment="1" applyBorder="1" applyFont="1" applyNumberFormat="1">
      <alignment vertical="center"/>
    </xf>
    <xf borderId="1" fillId="0" fontId="48" numFmtId="171" xfId="0" applyAlignment="1" applyBorder="1" applyFont="1" applyNumberFormat="1">
      <alignment shrinkToFit="1" vertical="center" wrapText="0"/>
    </xf>
    <xf borderId="62" fillId="0" fontId="39" numFmtId="174" xfId="0" applyAlignment="1" applyBorder="1" applyFont="1" applyNumberFormat="1">
      <alignment shrinkToFit="1" vertical="center" wrapText="0"/>
    </xf>
    <xf borderId="102" fillId="0" fontId="63" numFmtId="165" xfId="0" applyAlignment="1" applyBorder="1" applyFont="1" applyNumberFormat="1">
      <alignment horizontal="right" vertical="center"/>
    </xf>
    <xf borderId="102" fillId="0" fontId="63" numFmtId="168" xfId="0" applyAlignment="1" applyBorder="1" applyFont="1" applyNumberFormat="1">
      <alignment horizontal="right" shrinkToFit="1" vertical="center" wrapText="0"/>
    </xf>
    <xf borderId="107" fillId="0" fontId="47" numFmtId="171" xfId="0" applyAlignment="1" applyBorder="1" applyFont="1" applyNumberFormat="1">
      <alignment shrinkToFit="1" vertical="center" wrapText="0"/>
    </xf>
    <xf borderId="102" fillId="0" fontId="64" numFmtId="165" xfId="0" applyAlignment="1" applyBorder="1" applyFont="1" applyNumberFormat="1">
      <alignment horizontal="right" vertical="center"/>
    </xf>
    <xf borderId="108" fillId="0" fontId="43" numFmtId="165" xfId="0" applyAlignment="1" applyBorder="1" applyFont="1" applyNumberFormat="1">
      <alignment horizontal="left" shrinkToFit="1" vertical="center" wrapText="0"/>
    </xf>
    <xf borderId="73" fillId="0" fontId="54" numFmtId="171" xfId="0" applyAlignment="1" applyBorder="1" applyFont="1" applyNumberFormat="1">
      <alignment vertical="center"/>
    </xf>
    <xf borderId="73" fillId="0" fontId="48" numFmtId="171" xfId="0" applyAlignment="1" applyBorder="1" applyFont="1" applyNumberFormat="1">
      <alignment shrinkToFit="1" vertical="center" wrapText="0"/>
    </xf>
    <xf borderId="68" fillId="0" fontId="48" numFmtId="171" xfId="0" applyAlignment="1" applyBorder="1" applyFont="1" applyNumberFormat="1">
      <alignment shrinkToFit="1" vertical="center" wrapText="0"/>
    </xf>
    <xf borderId="107" fillId="0" fontId="48" numFmtId="171" xfId="0" applyAlignment="1" applyBorder="1" applyFont="1" applyNumberFormat="1">
      <alignment shrinkToFit="1" vertical="center" wrapText="0"/>
    </xf>
    <xf borderId="0" fillId="0" fontId="39" numFmtId="165" xfId="0" applyAlignment="1" applyFont="1" applyNumberFormat="1">
      <alignment horizontal="left" vertical="center"/>
    </xf>
    <xf borderId="0" fillId="0" fontId="39" numFmtId="165" xfId="0" applyAlignment="1" applyFont="1" applyNumberFormat="1">
      <alignment horizontal="center" vertical="center"/>
    </xf>
    <xf borderId="0" fillId="0" fontId="45" numFmtId="165" xfId="0" applyAlignment="1" applyFont="1" applyNumberFormat="1">
      <alignment horizontal="left" vertical="center"/>
    </xf>
    <xf borderId="0" fillId="0" fontId="45" numFmtId="165" xfId="0" applyAlignment="1" applyFont="1" applyNumberFormat="1">
      <alignment horizontal="right" vertical="center"/>
    </xf>
    <xf borderId="80" fillId="0" fontId="39" numFmtId="172" xfId="0" applyAlignment="1" applyBorder="1" applyFont="1" applyNumberFormat="1">
      <alignment shrinkToFit="1" vertical="center" wrapText="0"/>
    </xf>
    <xf borderId="102" fillId="0" fontId="63" numFmtId="168" xfId="0" applyAlignment="1" applyBorder="1" applyFont="1" applyNumberFormat="1">
      <alignment vertical="center"/>
    </xf>
    <xf borderId="71" fillId="6" fontId="39" numFmtId="165" xfId="0" applyAlignment="1" applyBorder="1" applyFont="1" applyNumberFormat="1">
      <alignment vertical="center"/>
    </xf>
    <xf borderId="105" fillId="6" fontId="54" numFmtId="171" xfId="0" applyAlignment="1" applyBorder="1" applyFont="1" applyNumberFormat="1">
      <alignment vertical="center"/>
    </xf>
    <xf borderId="1" fillId="6" fontId="54" numFmtId="171" xfId="0" applyAlignment="1" applyBorder="1" applyFont="1" applyNumberFormat="1">
      <alignment vertical="center"/>
    </xf>
    <xf borderId="71" fillId="6" fontId="53" numFmtId="171" xfId="0" applyAlignment="1" applyBorder="1" applyFont="1" applyNumberFormat="1">
      <alignment vertical="center"/>
    </xf>
    <xf borderId="101" fillId="6" fontId="39" numFmtId="171" xfId="0" applyAlignment="1" applyBorder="1" applyFont="1" applyNumberFormat="1">
      <alignment vertical="center"/>
    </xf>
    <xf borderId="105" fillId="6" fontId="60" numFmtId="171" xfId="0" applyAlignment="1" applyBorder="1" applyFont="1" applyNumberFormat="1">
      <alignment shrinkToFit="1" vertical="center" wrapText="0"/>
    </xf>
    <xf borderId="1" fillId="6" fontId="60" numFmtId="171" xfId="0" applyAlignment="1" applyBorder="1" applyFont="1" applyNumberFormat="1">
      <alignment shrinkToFit="1" vertical="center" wrapText="0"/>
    </xf>
    <xf borderId="69" fillId="6" fontId="60" numFmtId="171" xfId="0" applyAlignment="1" applyBorder="1" applyFont="1" applyNumberFormat="1">
      <alignment shrinkToFit="1" vertical="center" wrapText="0"/>
    </xf>
    <xf borderId="80" fillId="6" fontId="54" numFmtId="172" xfId="0" applyAlignment="1" applyBorder="1" applyFont="1" applyNumberFormat="1">
      <alignment vertical="center"/>
    </xf>
    <xf borderId="62" fillId="6" fontId="54" numFmtId="165" xfId="0" applyAlignment="1" applyBorder="1" applyFont="1" applyNumberFormat="1">
      <alignment vertical="center"/>
    </xf>
    <xf borderId="74" fillId="6" fontId="54" numFmtId="173" xfId="0" applyAlignment="1" applyBorder="1" applyFont="1" applyNumberFormat="1">
      <alignment shrinkToFit="1" vertical="center" wrapText="0"/>
    </xf>
    <xf borderId="62" fillId="6" fontId="54" numFmtId="174" xfId="0" applyAlignment="1" applyBorder="1" applyFont="1" applyNumberFormat="1">
      <alignment vertical="center"/>
    </xf>
    <xf borderId="94" fillId="6" fontId="54" numFmtId="175" xfId="0" applyAlignment="1" applyBorder="1" applyFont="1" applyNumberFormat="1">
      <alignment shrinkToFit="1" vertical="center" wrapText="0"/>
    </xf>
    <xf borderId="62" fillId="6" fontId="47" numFmtId="168" xfId="0" applyAlignment="1" applyBorder="1" applyFont="1" applyNumberFormat="1">
      <alignment vertical="center"/>
    </xf>
    <xf borderId="80" fillId="6" fontId="47" numFmtId="168" xfId="0" applyAlignment="1" applyBorder="1" applyFont="1" applyNumberFormat="1">
      <alignment shrinkToFit="1" vertical="center" wrapText="0"/>
    </xf>
    <xf borderId="74" fillId="6" fontId="47" numFmtId="168" xfId="0" applyAlignment="1" applyBorder="1" applyFont="1" applyNumberFormat="1">
      <alignment vertical="center"/>
    </xf>
    <xf borderId="74" fillId="6" fontId="61" numFmtId="170" xfId="0" applyAlignment="1" applyBorder="1" applyFont="1" applyNumberFormat="1">
      <alignment vertical="center"/>
    </xf>
    <xf borderId="62" fillId="6" fontId="60" numFmtId="168" xfId="0" applyAlignment="1" applyBorder="1" applyFont="1" applyNumberFormat="1">
      <alignment vertical="center"/>
    </xf>
    <xf borderId="1" fillId="6" fontId="60" numFmtId="165" xfId="0" applyAlignment="1" applyBorder="1" applyFont="1" applyNumberFormat="1">
      <alignment shrinkToFit="1" vertical="center" wrapText="0"/>
    </xf>
    <xf borderId="1" fillId="6" fontId="60" numFmtId="165" xfId="0" applyAlignment="1" applyBorder="1" applyFont="1" applyNumberFormat="1">
      <alignment horizontal="center" vertical="center"/>
    </xf>
    <xf borderId="102" fillId="0" fontId="63" numFmtId="165" xfId="0" applyAlignment="1" applyBorder="1" applyFont="1" applyNumberFormat="1">
      <alignment vertical="center"/>
    </xf>
    <xf borderId="109" fillId="0" fontId="39" numFmtId="165" xfId="0" applyAlignment="1" applyBorder="1" applyFont="1" applyNumberFormat="1">
      <alignment vertical="center"/>
    </xf>
    <xf borderId="110" fillId="6" fontId="54" numFmtId="165" xfId="0" applyAlignment="1" applyBorder="1" applyFont="1" applyNumberFormat="1">
      <alignment vertical="center"/>
    </xf>
    <xf borderId="111" fillId="6" fontId="54" numFmtId="171" xfId="0" applyAlignment="1" applyBorder="1" applyFont="1" applyNumberFormat="1">
      <alignment vertical="center"/>
    </xf>
    <xf borderId="109" fillId="6" fontId="54" numFmtId="171" xfId="0" applyAlignment="1" applyBorder="1" applyFont="1" applyNumberFormat="1">
      <alignment vertical="center"/>
    </xf>
    <xf borderId="110" fillId="6" fontId="53" numFmtId="171" xfId="0" applyAlignment="1" applyBorder="1" applyFont="1" applyNumberFormat="1">
      <alignment vertical="center"/>
    </xf>
    <xf borderId="112" fillId="6" fontId="39" numFmtId="171" xfId="0" applyAlignment="1" applyBorder="1" applyFont="1" applyNumberFormat="1">
      <alignment vertical="center"/>
    </xf>
    <xf borderId="111" fillId="6" fontId="47" numFmtId="171" xfId="0" applyAlignment="1" applyBorder="1" applyFont="1" applyNumberFormat="1">
      <alignment shrinkToFit="1" vertical="center" wrapText="0"/>
    </xf>
    <xf borderId="109" fillId="6" fontId="47" numFmtId="171" xfId="0" applyAlignment="1" applyBorder="1" applyFont="1" applyNumberFormat="1">
      <alignment shrinkToFit="1" vertical="center" wrapText="0"/>
    </xf>
    <xf borderId="112" fillId="6" fontId="60" numFmtId="171" xfId="0" applyAlignment="1" applyBorder="1" applyFont="1" applyNumberFormat="1">
      <alignment shrinkToFit="1" vertical="center" wrapText="0"/>
    </xf>
    <xf borderId="113" fillId="6" fontId="39" numFmtId="172" xfId="0" applyAlignment="1" applyBorder="1" applyFont="1" applyNumberFormat="1">
      <alignment vertical="center"/>
    </xf>
    <xf borderId="114" fillId="6" fontId="39" numFmtId="165" xfId="0" applyAlignment="1" applyBorder="1" applyFont="1" applyNumberFormat="1">
      <alignment vertical="center"/>
    </xf>
    <xf borderId="115" fillId="6" fontId="39" numFmtId="173" xfId="0" applyAlignment="1" applyBorder="1" applyFont="1" applyNumberFormat="1">
      <alignment shrinkToFit="1" vertical="center" wrapText="0"/>
    </xf>
    <xf borderId="114" fillId="6" fontId="39" numFmtId="174" xfId="0" applyAlignment="1" applyBorder="1" applyFont="1" applyNumberFormat="1">
      <alignment vertical="center"/>
    </xf>
    <xf borderId="116" fillId="6" fontId="39" numFmtId="175" xfId="0" applyAlignment="1" applyBorder="1" applyFont="1" applyNumberFormat="1">
      <alignment shrinkToFit="1" vertical="center" wrapText="0"/>
    </xf>
    <xf borderId="114" fillId="6" fontId="47" numFmtId="168" xfId="0" applyAlignment="1" applyBorder="1" applyFont="1" applyNumberFormat="1">
      <alignment vertical="center"/>
    </xf>
    <xf borderId="113" fillId="6" fontId="47" numFmtId="168" xfId="0" applyAlignment="1" applyBorder="1" applyFont="1" applyNumberFormat="1">
      <alignment shrinkToFit="1" vertical="center" wrapText="0"/>
    </xf>
    <xf borderId="115" fillId="6" fontId="47" numFmtId="168" xfId="0" applyAlignment="1" applyBorder="1" applyFont="1" applyNumberFormat="1">
      <alignment vertical="center"/>
    </xf>
    <xf borderId="115" fillId="6" fontId="58" numFmtId="170" xfId="0" applyAlignment="1" applyBorder="1" applyFont="1" applyNumberFormat="1">
      <alignment vertical="center"/>
    </xf>
    <xf borderId="109" fillId="6" fontId="47" numFmtId="165" xfId="0" applyAlignment="1" applyBorder="1" applyFont="1" applyNumberFormat="1">
      <alignment shrinkToFit="1" vertical="center" wrapText="0"/>
    </xf>
    <xf borderId="109" fillId="6" fontId="47" numFmtId="165" xfId="0" applyAlignment="1" applyBorder="1" applyFont="1" applyNumberFormat="1">
      <alignment horizontal="center" vertical="center"/>
    </xf>
    <xf borderId="21" fillId="0" fontId="43" numFmtId="165" xfId="0" applyAlignment="1" applyBorder="1" applyFont="1" applyNumberFormat="1">
      <alignment horizontal="left" shrinkToFit="1" vertical="center" wrapText="0"/>
    </xf>
    <xf borderId="74" fillId="0" fontId="39" numFmtId="165" xfId="0" applyAlignment="1" applyBorder="1" applyFont="1" applyNumberFormat="1">
      <alignment vertical="center"/>
    </xf>
    <xf borderId="99" fillId="0" fontId="65" numFmtId="171" xfId="0" applyAlignment="1" applyBorder="1" applyFont="1" applyNumberFormat="1">
      <alignment vertical="center"/>
    </xf>
    <xf borderId="62" fillId="0" fontId="65" numFmtId="171" xfId="0" applyAlignment="1" applyBorder="1" applyFont="1" applyNumberFormat="1">
      <alignment vertical="center"/>
    </xf>
    <xf borderId="74" fillId="0" fontId="39" numFmtId="171" xfId="0" applyAlignment="1" applyBorder="1" applyFont="1" applyNumberFormat="1">
      <alignment vertical="center"/>
    </xf>
    <xf borderId="75" fillId="0" fontId="39" numFmtId="171" xfId="0" applyAlignment="1" applyBorder="1" applyFont="1" applyNumberFormat="1">
      <alignment vertical="center"/>
    </xf>
    <xf borderId="99" fillId="0" fontId="47" numFmtId="171" xfId="0" applyAlignment="1" applyBorder="1" applyFont="1" applyNumberFormat="1">
      <alignment vertical="center"/>
    </xf>
    <xf borderId="62" fillId="0" fontId="47" numFmtId="171" xfId="0" applyAlignment="1" applyBorder="1" applyFont="1" applyNumberFormat="1">
      <alignment vertical="center"/>
    </xf>
    <xf borderId="77" fillId="0" fontId="47" numFmtId="171" xfId="0" applyAlignment="1" applyBorder="1" applyFont="1" applyNumberFormat="1">
      <alignment vertical="center"/>
    </xf>
    <xf borderId="62" fillId="0" fontId="47" numFmtId="165" xfId="0" applyAlignment="1" applyBorder="1" applyFont="1" applyNumberFormat="1">
      <alignment shrinkToFit="1" vertical="center" wrapText="0"/>
    </xf>
    <xf borderId="105" fillId="0" fontId="65" numFmtId="171" xfId="0" applyAlignment="1" applyBorder="1" applyFont="1" applyNumberFormat="1">
      <alignment vertical="center"/>
    </xf>
    <xf borderId="1" fillId="0" fontId="65" numFmtId="171" xfId="0" applyAlignment="1" applyBorder="1" applyFont="1" applyNumberFormat="1">
      <alignment vertical="center"/>
    </xf>
    <xf borderId="71" fillId="0" fontId="39" numFmtId="171" xfId="0" applyAlignment="1" applyBorder="1" applyFont="1" applyNumberFormat="1">
      <alignment vertical="center"/>
    </xf>
    <xf borderId="105" fillId="0" fontId="47" numFmtId="171" xfId="0" applyAlignment="1" applyBorder="1" applyFont="1" applyNumberFormat="1">
      <alignment vertical="center"/>
    </xf>
    <xf borderId="1" fillId="0" fontId="47" numFmtId="171" xfId="0" applyAlignment="1" applyBorder="1" applyFont="1" applyNumberFormat="1">
      <alignment vertical="center"/>
    </xf>
    <xf borderId="69" fillId="0" fontId="47" numFmtId="171" xfId="0" applyAlignment="1" applyBorder="1" applyFont="1" applyNumberFormat="1">
      <alignment vertical="center"/>
    </xf>
    <xf borderId="1" fillId="0" fontId="39" numFmtId="165" xfId="0" applyAlignment="1" applyBorder="1" applyFont="1" applyNumberFormat="1">
      <alignment vertical="center"/>
    </xf>
    <xf borderId="27" fillId="0" fontId="57" numFmtId="165" xfId="0" applyAlignment="1" applyBorder="1" applyFont="1" applyNumberFormat="1">
      <alignment vertical="center"/>
    </xf>
    <xf borderId="105" fillId="0" fontId="65" numFmtId="165" xfId="0" applyAlignment="1" applyBorder="1" applyFont="1" applyNumberFormat="1">
      <alignment vertical="center"/>
    </xf>
    <xf borderId="1" fillId="0" fontId="65" numFmtId="165" xfId="0" applyAlignment="1" applyBorder="1" applyFont="1" applyNumberFormat="1">
      <alignment vertical="center"/>
    </xf>
    <xf borderId="75" fillId="0" fontId="39" numFmtId="165" xfId="0" applyAlignment="1" applyBorder="1" applyFont="1" applyNumberFormat="1">
      <alignment vertical="center"/>
    </xf>
    <xf borderId="105" fillId="0" fontId="48" numFmtId="165" xfId="0" applyAlignment="1" applyBorder="1" applyFont="1" applyNumberFormat="1">
      <alignment vertical="center"/>
    </xf>
    <xf borderId="1" fillId="0" fontId="48" numFmtId="165" xfId="0" applyAlignment="1" applyBorder="1" applyFont="1" applyNumberFormat="1">
      <alignment vertical="center"/>
    </xf>
    <xf borderId="69" fillId="0" fontId="64" numFmtId="165" xfId="0" applyAlignment="1" applyBorder="1" applyFont="1" applyNumberFormat="1">
      <alignment vertical="center"/>
    </xf>
    <xf borderId="94" fillId="0" fontId="39" numFmtId="174" xfId="0" applyAlignment="1" applyBorder="1" applyFont="1" applyNumberFormat="1">
      <alignment vertical="center"/>
    </xf>
    <xf borderId="80" fillId="0" fontId="39" numFmtId="168" xfId="0" applyAlignment="1" applyBorder="1" applyFont="1" applyNumberFormat="1">
      <alignment shrinkToFit="1" vertical="center" wrapText="0"/>
    </xf>
    <xf borderId="74" fillId="0" fontId="39" numFmtId="168" xfId="0" applyAlignment="1" applyBorder="1" applyFont="1" applyNumberFormat="1">
      <alignment vertical="center"/>
    </xf>
    <xf borderId="70" fillId="0" fontId="47" numFmtId="165" xfId="0" applyAlignment="1" applyBorder="1" applyFont="1" applyNumberFormat="1">
      <alignment horizontal="center" vertical="center"/>
    </xf>
    <xf borderId="1" fillId="0" fontId="39" numFmtId="165" xfId="0" applyAlignment="1" applyBorder="1" applyFont="1" applyNumberFormat="1">
      <alignment shrinkToFit="1" vertical="center" wrapText="0"/>
    </xf>
    <xf borderId="105" fillId="0" fontId="47" numFmtId="165" xfId="0" applyAlignment="1" applyBorder="1" applyFont="1" applyNumberFormat="1">
      <alignment vertical="center"/>
    </xf>
    <xf borderId="1" fillId="0" fontId="47" numFmtId="165" xfId="0" applyAlignment="1" applyBorder="1" applyFont="1" applyNumberFormat="1">
      <alignment vertical="center"/>
    </xf>
    <xf borderId="105" fillId="0" fontId="39" numFmtId="165" xfId="0" applyAlignment="1" applyBorder="1" applyFont="1" applyNumberFormat="1">
      <alignment vertical="center"/>
    </xf>
    <xf borderId="78" fillId="0" fontId="39" numFmtId="165" xfId="0" applyAlignment="1" applyBorder="1" applyFont="1" applyNumberFormat="1">
      <alignment vertical="center"/>
    </xf>
    <xf borderId="117" fillId="0" fontId="63" numFmtId="165" xfId="0" applyAlignment="1" applyBorder="1" applyFont="1" applyNumberFormat="1">
      <alignment vertical="center"/>
    </xf>
    <xf borderId="58" fillId="0" fontId="39" numFmtId="165" xfId="0" applyAlignment="1" applyBorder="1" applyFont="1" applyNumberFormat="1">
      <alignment vertical="center"/>
    </xf>
    <xf borderId="69" fillId="0" fontId="39" numFmtId="165" xfId="0" applyAlignment="1" applyBorder="1" applyFont="1" applyNumberFormat="1">
      <alignment vertical="center"/>
    </xf>
    <xf borderId="74" fillId="0" fontId="43" numFmtId="168" xfId="0" applyAlignment="1" applyBorder="1" applyFont="1" applyNumberFormat="1">
      <alignment vertical="center"/>
    </xf>
    <xf borderId="70" fillId="0" fontId="39" numFmtId="165" xfId="0" applyAlignment="1" applyBorder="1" applyFont="1" applyNumberFormat="1">
      <alignment horizontal="center" vertical="center"/>
    </xf>
    <xf borderId="6" fillId="0" fontId="39" numFmtId="165" xfId="0" applyAlignment="1" applyBorder="1" applyFont="1" applyNumberFormat="1">
      <alignment vertical="center"/>
    </xf>
    <xf borderId="118" fillId="0" fontId="39" numFmtId="165" xfId="0" applyAlignment="1" applyBorder="1" applyFont="1" applyNumberFormat="1">
      <alignment vertical="center"/>
    </xf>
    <xf borderId="119" fillId="0" fontId="63" numFmtId="165" xfId="0" applyAlignment="1" applyBorder="1" applyFont="1" applyNumberFormat="1">
      <alignment vertical="center"/>
    </xf>
    <xf borderId="120" fillId="0" fontId="39" numFmtId="165" xfId="0" applyAlignment="1" applyBorder="1" applyFont="1" applyNumberFormat="1">
      <alignment vertical="center"/>
    </xf>
    <xf borderId="121" fillId="0" fontId="39" numFmtId="165" xfId="0" applyAlignment="1" applyBorder="1" applyFont="1" applyNumberFormat="1">
      <alignment vertical="center"/>
    </xf>
    <xf borderId="122" fillId="0" fontId="39" numFmtId="172" xfId="0" applyAlignment="1" applyBorder="1" applyFont="1" applyNumberFormat="1">
      <alignment vertical="center"/>
    </xf>
    <xf borderId="6" fillId="0" fontId="39" numFmtId="174" xfId="0" applyAlignment="1" applyBorder="1" applyFont="1" applyNumberFormat="1">
      <alignment vertical="center"/>
    </xf>
    <xf borderId="123" fillId="0" fontId="39" numFmtId="174" xfId="0" applyAlignment="1" applyBorder="1" applyFont="1" applyNumberFormat="1">
      <alignment vertical="center"/>
    </xf>
    <xf borderId="6" fillId="0" fontId="39" numFmtId="168" xfId="0" applyAlignment="1" applyBorder="1" applyFont="1" applyNumberFormat="1">
      <alignment vertical="center"/>
    </xf>
    <xf borderId="122" fillId="0" fontId="39" numFmtId="168" xfId="0" applyAlignment="1" applyBorder="1" applyFont="1" applyNumberFormat="1">
      <alignment shrinkToFit="1" vertical="center" wrapText="0"/>
    </xf>
    <xf borderId="118" fillId="0" fontId="39" numFmtId="168" xfId="0" applyAlignment="1" applyBorder="1" applyFont="1" applyNumberFormat="1">
      <alignment vertical="center"/>
    </xf>
    <xf borderId="6" fillId="0" fontId="39" numFmtId="165" xfId="0" applyAlignment="1" applyBorder="1" applyFont="1" applyNumberFormat="1">
      <alignment shrinkToFit="1" vertical="center" wrapText="0"/>
    </xf>
    <xf borderId="122" fillId="0" fontId="39" numFmtId="165" xfId="0" applyAlignment="1" applyBorder="1" applyFont="1" applyNumberFormat="1">
      <alignment horizontal="center" vertical="center"/>
    </xf>
    <xf borderId="18" fillId="0" fontId="39" numFmtId="165" xfId="0" applyAlignment="1" applyBorder="1" applyFont="1" applyNumberFormat="1">
      <alignment vertical="center"/>
    </xf>
    <xf borderId="2" fillId="0" fontId="39" numFmtId="165" xfId="0" applyAlignment="1" applyBorder="1" applyFont="1" applyNumberFormat="1">
      <alignment vertical="center"/>
    </xf>
    <xf borderId="124" fillId="0" fontId="39" numFmtId="165" xfId="0" applyAlignment="1" applyBorder="1" applyFont="1" applyNumberFormat="1">
      <alignment vertical="center"/>
    </xf>
    <xf borderId="125" fillId="0" fontId="39" numFmtId="168" xfId="0" applyAlignment="1" applyBorder="1" applyFont="1" applyNumberFormat="1">
      <alignment vertical="center"/>
    </xf>
    <xf borderId="81" fillId="0" fontId="39" numFmtId="165" xfId="0" applyAlignment="1" applyBorder="1" applyFont="1" applyNumberFormat="1">
      <alignment vertical="center"/>
    </xf>
    <xf borderId="76" fillId="0" fontId="55" numFmtId="165" xfId="0" applyAlignment="1" applyBorder="1" applyFont="1" applyNumberFormat="1">
      <alignment vertical="center"/>
    </xf>
    <xf borderId="62" fillId="0" fontId="55" numFmtId="165" xfId="0" applyAlignment="1" applyBorder="1" applyFont="1" applyNumberFormat="1">
      <alignment vertical="center"/>
    </xf>
    <xf borderId="75" fillId="5" fontId="39" numFmtId="165" xfId="0" applyAlignment="1" applyBorder="1" applyFont="1" applyNumberFormat="1">
      <alignment vertical="center"/>
    </xf>
    <xf borderId="99" fillId="0" fontId="55" numFmtId="165" xfId="0" applyAlignment="1" applyBorder="1" applyFont="1" applyNumberFormat="1">
      <alignment vertical="center"/>
    </xf>
    <xf borderId="62" fillId="0" fontId="55" numFmtId="165" xfId="0" applyAlignment="1" applyBorder="1" applyFont="1" applyNumberFormat="1">
      <alignment shrinkToFit="0" vertical="center" wrapText="1"/>
    </xf>
    <xf borderId="62" fillId="0" fontId="40" numFmtId="165" xfId="0" applyAlignment="1" applyBorder="1" applyFont="1" applyNumberFormat="1">
      <alignment shrinkToFit="0" vertical="center" wrapText="1"/>
    </xf>
    <xf borderId="77" fillId="5" fontId="39" numFmtId="165" xfId="0" applyAlignment="1" applyBorder="1" applyFont="1" applyNumberFormat="1">
      <alignment vertical="center"/>
    </xf>
    <xf borderId="126" fillId="5" fontId="39" numFmtId="172" xfId="0" applyAlignment="1" applyBorder="1" applyFont="1" applyNumberFormat="1">
      <alignment vertical="center"/>
    </xf>
    <xf borderId="127" fillId="5" fontId="39" numFmtId="165" xfId="0" applyAlignment="1" applyBorder="1" applyFont="1" applyNumberFormat="1">
      <alignment vertical="center"/>
    </xf>
    <xf borderId="127" fillId="5" fontId="39" numFmtId="174" xfId="0" applyAlignment="1" applyBorder="1" applyFont="1" applyNumberFormat="1">
      <alignment vertical="center"/>
    </xf>
    <xf borderId="27" fillId="5" fontId="39" numFmtId="174" xfId="0" applyAlignment="1" applyBorder="1" applyFont="1" applyNumberFormat="1">
      <alignment vertical="center"/>
    </xf>
    <xf borderId="82" fillId="5" fontId="39" numFmtId="168" xfId="0" applyAlignment="1" applyBorder="1" applyFont="1" applyNumberFormat="1">
      <alignment vertical="center"/>
    </xf>
    <xf borderId="81" fillId="5" fontId="39" numFmtId="168" xfId="0" applyAlignment="1" applyBorder="1" applyFont="1" applyNumberFormat="1">
      <alignment shrinkToFit="1" vertical="center" wrapText="0"/>
    </xf>
    <xf borderId="62" fillId="0" fontId="39" numFmtId="176" xfId="0" applyAlignment="1" applyBorder="1" applyFont="1" applyNumberFormat="1">
      <alignment vertical="center"/>
    </xf>
    <xf borderId="74" fillId="0" fontId="39" numFmtId="168" xfId="0" applyAlignment="1" applyBorder="1" applyFont="1" applyNumberFormat="1">
      <alignment shrinkToFit="1" vertical="center" wrapText="0"/>
    </xf>
    <xf borderId="79" fillId="5" fontId="39" numFmtId="168" xfId="0" applyAlignment="1" applyBorder="1" applyFont="1" applyNumberFormat="1">
      <alignment vertical="center"/>
    </xf>
    <xf borderId="80" fillId="0" fontId="39" numFmtId="165" xfId="0" applyAlignment="1" applyBorder="1" applyFont="1" applyNumberFormat="1">
      <alignment shrinkToFit="1" vertical="center" wrapText="0"/>
    </xf>
    <xf borderId="62" fillId="0" fontId="39" numFmtId="165" xfId="0" applyAlignment="1" applyBorder="1" applyFont="1" applyNumberFormat="1">
      <alignment horizontal="center" vertical="center"/>
    </xf>
    <xf borderId="15" fillId="0" fontId="39" numFmtId="165" xfId="0" applyAlignment="1" applyBorder="1" applyFont="1" applyNumberFormat="1">
      <alignment vertical="center"/>
    </xf>
    <xf borderId="128" fillId="0" fontId="39" numFmtId="165" xfId="0" applyAlignment="1" applyBorder="1" applyFont="1" applyNumberFormat="1">
      <alignment vertical="center"/>
    </xf>
    <xf borderId="129" fillId="5" fontId="39" numFmtId="165" xfId="0" applyAlignment="1" applyBorder="1" applyFont="1" applyNumberFormat="1">
      <alignment vertical="center"/>
    </xf>
    <xf borderId="58" fillId="5" fontId="39" numFmtId="165" xfId="0" applyAlignment="1" applyBorder="1" applyFont="1" applyNumberFormat="1">
      <alignment vertical="center"/>
    </xf>
    <xf borderId="130" fillId="5" fontId="39" numFmtId="165" xfId="0" applyAlignment="1" applyBorder="1" applyFont="1" applyNumberFormat="1">
      <alignment vertical="center"/>
    </xf>
    <xf borderId="117" fillId="5" fontId="39" numFmtId="165" xfId="0" applyAlignment="1" applyBorder="1" applyFont="1" applyNumberFormat="1">
      <alignment vertical="center"/>
    </xf>
    <xf borderId="131" fillId="5" fontId="39" numFmtId="166" xfId="0" applyAlignment="1" applyBorder="1" applyFont="1" applyNumberFormat="1">
      <alignment vertical="center"/>
    </xf>
    <xf borderId="132" fillId="5" fontId="39" numFmtId="172" xfId="0" applyAlignment="1" applyBorder="1" applyFont="1" applyNumberFormat="1">
      <alignment vertical="center"/>
    </xf>
    <xf borderId="27" fillId="5" fontId="39" numFmtId="165" xfId="0" applyAlignment="1" applyBorder="1" applyFont="1" applyNumberFormat="1">
      <alignment vertical="center"/>
    </xf>
    <xf borderId="81" fillId="5" fontId="39" numFmtId="165" xfId="0" applyAlignment="1" applyBorder="1" applyFont="1" applyNumberFormat="1">
      <alignment vertical="center"/>
    </xf>
    <xf borderId="1" fillId="0" fontId="39" numFmtId="168" xfId="0" applyAlignment="1" applyBorder="1" applyFont="1" applyNumberFormat="1">
      <alignment vertical="center"/>
    </xf>
    <xf borderId="78" fillId="5" fontId="39" numFmtId="168" xfId="0" applyAlignment="1" applyBorder="1" applyFont="1" applyNumberFormat="1">
      <alignment vertical="center"/>
    </xf>
    <xf borderId="27" fillId="5" fontId="39" numFmtId="168" xfId="0" applyAlignment="1" applyBorder="1" applyFont="1" applyNumberFormat="1">
      <alignment vertical="center"/>
    </xf>
    <xf borderId="72" fillId="5" fontId="39" numFmtId="168" xfId="0" applyAlignment="1" applyBorder="1" applyFont="1" applyNumberFormat="1">
      <alignment vertical="center"/>
    </xf>
    <xf borderId="71" fillId="0" fontId="39" numFmtId="168" xfId="0" applyAlignment="1" applyBorder="1" applyFont="1" applyNumberFormat="1">
      <alignment vertical="center"/>
    </xf>
    <xf borderId="70" fillId="0" fontId="39" numFmtId="165" xfId="0" applyAlignment="1" applyBorder="1" applyFont="1" applyNumberFormat="1">
      <alignment shrinkToFit="1" vertical="center" wrapText="0"/>
    </xf>
    <xf borderId="1" fillId="5" fontId="39" numFmtId="165" xfId="0" applyAlignment="1" applyBorder="1" applyFont="1" applyNumberFormat="1">
      <alignment horizontal="center" vertical="center"/>
    </xf>
    <xf borderId="1" fillId="8" fontId="39" numFmtId="165" xfId="0" applyAlignment="1" applyBorder="1" applyFont="1" applyNumberFormat="1">
      <alignment vertical="center"/>
    </xf>
    <xf borderId="80" fillId="5" fontId="39" numFmtId="165" xfId="0" applyAlignment="1" applyBorder="1" applyFont="1" applyNumberFormat="1">
      <alignment vertical="center"/>
    </xf>
    <xf borderId="94" fillId="5" fontId="39" numFmtId="165" xfId="0" applyAlignment="1" applyBorder="1" applyFont="1" applyNumberFormat="1">
      <alignment vertical="center"/>
    </xf>
    <xf borderId="99" fillId="5" fontId="39" numFmtId="165" xfId="0" applyAlignment="1" applyBorder="1" applyFont="1" applyNumberFormat="1">
      <alignment vertical="center"/>
    </xf>
    <xf borderId="77" fillId="5" fontId="39" numFmtId="166" xfId="0" applyAlignment="1" applyBorder="1" applyFont="1" applyNumberFormat="1">
      <alignment vertical="center"/>
    </xf>
    <xf borderId="132" fillId="5" fontId="39" numFmtId="165" xfId="0" applyAlignment="1" applyBorder="1" applyFont="1" applyNumberFormat="1">
      <alignment vertical="center"/>
    </xf>
    <xf borderId="81" fillId="5" fontId="39" numFmtId="168" xfId="0" applyAlignment="1" applyBorder="1" applyFont="1" applyNumberFormat="1">
      <alignment vertical="center"/>
    </xf>
    <xf borderId="74" fillId="0" fontId="48" numFmtId="168" xfId="0" applyAlignment="1" applyBorder="1" applyFont="1" applyNumberFormat="1">
      <alignment shrinkToFit="1" vertical="center" wrapText="0"/>
    </xf>
    <xf borderId="133" fillId="0" fontId="66" numFmtId="168" xfId="0" applyAlignment="1" applyBorder="1" applyFont="1" applyNumberFormat="1">
      <alignment shrinkToFit="1" vertical="center" wrapText="0"/>
    </xf>
    <xf borderId="134" fillId="0" fontId="39" numFmtId="165" xfId="0" applyAlignment="1" applyBorder="1" applyFont="1" applyNumberFormat="1">
      <alignment horizontal="center" vertical="center"/>
    </xf>
    <xf borderId="74" fillId="5" fontId="39" numFmtId="165" xfId="0" applyAlignment="1" applyBorder="1" applyFont="1" applyNumberFormat="1">
      <alignment vertical="center"/>
    </xf>
    <xf borderId="73" fillId="0" fontId="39" numFmtId="165" xfId="0" applyAlignment="1" applyBorder="1" applyFont="1" applyNumberFormat="1">
      <alignment vertical="center"/>
    </xf>
    <xf borderId="71" fillId="0" fontId="39" numFmtId="165" xfId="0" applyAlignment="1" applyBorder="1" applyFont="1" applyNumberFormat="1">
      <alignment horizontal="right" vertical="center"/>
    </xf>
    <xf borderId="1" fillId="0" fontId="39" numFmtId="165" xfId="0" applyAlignment="1" applyBorder="1" applyFont="1" applyNumberFormat="1">
      <alignment horizontal="right" vertical="center"/>
    </xf>
    <xf borderId="69" fillId="6" fontId="39" numFmtId="171" xfId="0" applyAlignment="1" applyBorder="1" applyFont="1" applyNumberFormat="1">
      <alignment vertical="center"/>
    </xf>
    <xf borderId="135" fillId="0" fontId="39" numFmtId="165" xfId="0" applyAlignment="1" applyBorder="1" applyFont="1" applyNumberFormat="1">
      <alignment vertical="center"/>
    </xf>
    <xf borderId="70" fillId="0" fontId="39" numFmtId="165" xfId="0" applyAlignment="1" applyBorder="1" applyFont="1" applyNumberFormat="1">
      <alignment vertical="center"/>
    </xf>
    <xf borderId="1" fillId="0" fontId="39" numFmtId="165" xfId="0" applyAlignment="1" applyBorder="1" applyFont="1" applyNumberFormat="1">
      <alignment horizontal="center" vertical="center"/>
    </xf>
    <xf borderId="1" fillId="0" fontId="53" numFmtId="168" xfId="0" applyAlignment="1" applyBorder="1" applyFont="1" applyNumberFormat="1">
      <alignment vertical="center"/>
    </xf>
    <xf borderId="71" fillId="0" fontId="43" numFmtId="165" xfId="0" applyAlignment="1" applyBorder="1" applyFont="1" applyNumberFormat="1">
      <alignment vertical="center"/>
    </xf>
    <xf borderId="135" fillId="0" fontId="43" numFmtId="165" xfId="0" applyAlignment="1" applyBorder="1" applyFont="1" applyNumberFormat="1">
      <alignment vertical="center"/>
    </xf>
    <xf borderId="94" fillId="5" fontId="43" numFmtId="165" xfId="0" applyAlignment="1" applyBorder="1" applyFont="1" applyNumberFormat="1">
      <alignment vertical="center"/>
    </xf>
    <xf borderId="135" fillId="5" fontId="43" numFmtId="165" xfId="0" applyAlignment="1" applyBorder="1" applyFont="1" applyNumberFormat="1">
      <alignment vertical="center"/>
    </xf>
    <xf borderId="70" fillId="5" fontId="43" numFmtId="165" xfId="0" applyAlignment="1" applyBorder="1" applyFont="1" applyNumberFormat="1">
      <alignment vertical="center"/>
    </xf>
    <xf borderId="27" fillId="0" fontId="43" numFmtId="165" xfId="0" applyAlignment="1" applyBorder="1" applyFont="1" applyNumberFormat="1">
      <alignment horizontal="right" vertical="center"/>
    </xf>
    <xf borderId="1" fillId="0" fontId="43" numFmtId="177" xfId="0" applyAlignment="1" applyBorder="1" applyFont="1" applyNumberFormat="1">
      <alignment horizontal="right" shrinkToFit="1" vertical="center" wrapText="0"/>
    </xf>
    <xf borderId="0" fillId="0" fontId="67" numFmtId="0" xfId="0" applyAlignment="1" applyFont="1">
      <alignment vertical="center"/>
    </xf>
    <xf borderId="27" fillId="0" fontId="68" numFmtId="165" xfId="0" applyAlignment="1" applyBorder="1" applyFont="1" applyNumberFormat="1">
      <alignment vertical="center"/>
    </xf>
    <xf borderId="27" fillId="0" fontId="39" numFmtId="165" xfId="0" applyAlignment="1" applyBorder="1" applyFont="1" applyNumberFormat="1">
      <alignment horizontal="right" vertical="center"/>
    </xf>
    <xf borderId="72" fillId="0" fontId="39" numFmtId="165" xfId="0" applyAlignment="1" applyBorder="1" applyFont="1" applyNumberFormat="1">
      <alignment vertical="center"/>
    </xf>
    <xf borderId="56" fillId="0" fontId="39" numFmtId="165" xfId="0" applyAlignment="1" applyBorder="1" applyFont="1" applyNumberFormat="1">
      <alignment vertical="center"/>
    </xf>
    <xf borderId="136" fillId="0" fontId="6" numFmtId="0" xfId="0" applyAlignment="1" applyBorder="1" applyFont="1">
      <alignment vertical="center"/>
    </xf>
    <xf borderId="94" fillId="0" fontId="39" numFmtId="165" xfId="0" applyAlignment="1" applyBorder="1" applyFont="1" applyNumberFormat="1">
      <alignment vertical="center"/>
    </xf>
    <xf borderId="137" fillId="0" fontId="6" numFmtId="0" xfId="0" applyAlignment="1" applyBorder="1" applyFont="1">
      <alignment vertical="center"/>
    </xf>
    <xf borderId="0" fillId="0" fontId="42" numFmtId="165" xfId="0" applyAlignment="1" applyFont="1" applyNumberFormat="1">
      <alignment horizontal="right" vertical="center"/>
    </xf>
    <xf borderId="0" fillId="0" fontId="69" numFmtId="0" xfId="0" applyAlignment="1" applyFont="1">
      <alignment vertical="center"/>
    </xf>
    <xf borderId="0" fillId="0" fontId="69" numFmtId="0" xfId="0" applyAlignment="1" applyFont="1">
      <alignment horizontal="center" vertical="center"/>
    </xf>
    <xf borderId="0" fillId="0" fontId="70" numFmtId="0" xfId="0" applyAlignment="1" applyFont="1">
      <alignment vertical="center"/>
    </xf>
    <xf borderId="0" fillId="0" fontId="71" numFmtId="0" xfId="0" applyAlignment="1" applyFont="1">
      <alignment vertical="center"/>
    </xf>
    <xf borderId="83" fillId="0" fontId="69" numFmtId="0" xfId="0" applyAlignment="1" applyBorder="1" applyFont="1">
      <alignment horizontal="center" vertical="center"/>
    </xf>
    <xf borderId="1" fillId="0" fontId="69" numFmtId="164" xfId="0" applyAlignment="1" applyBorder="1" applyFont="1" applyNumberFormat="1">
      <alignment shrinkToFit="1" vertical="center" wrapText="0"/>
    </xf>
    <xf borderId="1" fillId="3" fontId="69" numFmtId="164" xfId="0" applyAlignment="1" applyBorder="1" applyFont="1" applyNumberFormat="1">
      <alignment shrinkToFit="1" vertical="center" wrapText="0"/>
    </xf>
    <xf borderId="8" fillId="0" fontId="69" numFmtId="164" xfId="0" applyAlignment="1" applyBorder="1" applyFont="1" applyNumberFormat="1">
      <alignment shrinkToFit="1" vertical="center" wrapText="0"/>
    </xf>
    <xf borderId="9" fillId="0" fontId="69" numFmtId="164" xfId="0" applyAlignment="1" applyBorder="1" applyFont="1" applyNumberFormat="1">
      <alignment shrinkToFit="1" vertical="center" wrapText="0"/>
    </xf>
    <xf borderId="108" fillId="0" fontId="6" numFmtId="0" xfId="0" applyAlignment="1" applyBorder="1" applyFont="1">
      <alignment vertical="center"/>
    </xf>
    <xf borderId="83" fillId="0" fontId="72" numFmtId="0" xfId="0" applyAlignment="1" applyBorder="1" applyFont="1">
      <alignment shrinkToFit="0" textRotation="255" vertical="center" wrapText="1"/>
    </xf>
    <xf borderId="11" fillId="0" fontId="72" numFmtId="0" xfId="0" applyAlignment="1" applyBorder="1" applyFont="1">
      <alignment shrinkToFit="0" textRotation="255" vertical="center" wrapText="1"/>
    </xf>
    <xf borderId="13" fillId="0" fontId="72" numFmtId="0" xfId="0" applyAlignment="1" applyBorder="1" applyFont="1">
      <alignment shrinkToFit="0" textRotation="255" vertical="center" wrapText="1"/>
    </xf>
    <xf borderId="138" fillId="0" fontId="6" numFmtId="0" xfId="0" applyAlignment="1" applyBorder="1" applyFont="1">
      <alignment vertical="center"/>
    </xf>
    <xf borderId="139" fillId="0" fontId="69" numFmtId="0" xfId="0" applyAlignment="1" applyBorder="1" applyFont="1">
      <alignment horizontal="right" vertical="center"/>
    </xf>
    <xf borderId="6" fillId="8" fontId="69" numFmtId="0" xfId="0" applyAlignment="1" applyBorder="1" applyFont="1">
      <alignment horizontal="center" vertical="center"/>
    </xf>
    <xf borderId="6" fillId="0" fontId="69" numFmtId="0" xfId="0" applyAlignment="1" applyBorder="1" applyFont="1">
      <alignment vertical="center"/>
    </xf>
    <xf borderId="7" fillId="0" fontId="69" numFmtId="0" xfId="0" applyAlignment="1" applyBorder="1" applyFont="1">
      <alignment horizontal="center" vertical="center"/>
    </xf>
    <xf borderId="21" fillId="0" fontId="69" numFmtId="0" xfId="0" applyAlignment="1" applyBorder="1" applyFont="1">
      <alignment vertical="center"/>
    </xf>
    <xf borderId="62" fillId="8" fontId="69" numFmtId="0" xfId="0" applyAlignment="1" applyBorder="1" applyFont="1">
      <alignment horizontal="center" vertical="center"/>
    </xf>
    <xf borderId="7" fillId="0" fontId="69" numFmtId="0" xfId="0" applyAlignment="1" applyBorder="1" applyFont="1">
      <alignment vertical="center"/>
    </xf>
    <xf borderId="1" fillId="0" fontId="69" numFmtId="0" xfId="0" applyAlignment="1" applyBorder="1" applyFont="1">
      <alignment horizontal="center" vertical="center"/>
    </xf>
    <xf borderId="9" fillId="0" fontId="69" numFmtId="0" xfId="0" applyAlignment="1" applyBorder="1" applyFont="1">
      <alignment vertical="center"/>
    </xf>
    <xf borderId="1" fillId="8" fontId="69" numFmtId="0" xfId="0" applyAlignment="1" applyBorder="1" applyFont="1">
      <alignment horizontal="center" vertical="center"/>
    </xf>
    <xf borderId="1" fillId="9" fontId="69" numFmtId="0" xfId="0" applyAlignment="1" applyBorder="1" applyFill="1" applyFont="1">
      <alignment horizontal="center" vertical="center"/>
    </xf>
    <xf borderId="1" fillId="0" fontId="69" numFmtId="0" xfId="0" applyAlignment="1" applyBorder="1" applyFont="1">
      <alignment vertical="center"/>
    </xf>
    <xf borderId="1" fillId="0" fontId="73" numFmtId="0" xfId="0" applyAlignment="1" applyBorder="1" applyFont="1">
      <alignment horizontal="center" vertical="center"/>
    </xf>
    <xf borderId="9" fillId="0" fontId="69" numFmtId="0" xfId="0" applyAlignment="1" applyBorder="1" applyFont="1">
      <alignment shrinkToFit="0" vertical="center" wrapText="1"/>
    </xf>
    <xf borderId="1" fillId="0" fontId="69" numFmtId="0" xfId="0" applyAlignment="1" applyBorder="1" applyFont="1">
      <alignment shrinkToFit="0" vertical="center" wrapText="1"/>
    </xf>
    <xf borderId="12" fillId="0" fontId="69" numFmtId="0" xfId="0" applyAlignment="1" applyBorder="1" applyFont="1">
      <alignment vertical="center"/>
    </xf>
    <xf borderId="58" fillId="8" fontId="69" numFmtId="0" xfId="0" applyAlignment="1" applyBorder="1" applyFont="1">
      <alignment horizontal="center" vertical="center"/>
    </xf>
    <xf borderId="83" fillId="0" fontId="69" numFmtId="0" xfId="0" applyAlignment="1" applyBorder="1" applyFont="1">
      <alignment vertical="center"/>
    </xf>
    <xf borderId="0" fillId="0" fontId="74" numFmtId="0" xfId="0" applyAlignment="1" applyFont="1">
      <alignment horizontal="left" vertical="center"/>
    </xf>
    <xf borderId="0" fillId="0" fontId="74" numFmtId="0" xfId="0" applyAlignment="1" applyFont="1">
      <alignment shrinkToFit="0" vertical="center" wrapText="1"/>
    </xf>
    <xf borderId="0" fillId="0" fontId="75" numFmtId="165" xfId="0" applyAlignment="1" applyFont="1" applyNumberFormat="1">
      <alignment horizontal="center" vertical="center"/>
    </xf>
    <xf borderId="8" fillId="0" fontId="2" numFmtId="0" xfId="0" applyAlignment="1" applyBorder="1" applyFont="1">
      <alignment vertical="center"/>
    </xf>
    <xf borderId="15" fillId="0" fontId="75" numFmtId="165" xfId="0" applyAlignment="1" applyBorder="1" applyFont="1" applyNumberFormat="1">
      <alignment horizontal="center" vertical="center"/>
    </xf>
    <xf borderId="8" fillId="0" fontId="75" numFmtId="165" xfId="0" applyAlignment="1" applyBorder="1" applyFont="1" applyNumberFormat="1">
      <alignment horizontal="center" vertical="center"/>
    </xf>
    <xf borderId="10" fillId="0" fontId="75" numFmtId="165" xfId="0" applyAlignment="1" applyBorder="1" applyFont="1" applyNumberFormat="1">
      <alignment horizontal="center" vertical="center"/>
    </xf>
    <xf borderId="140" fillId="0" fontId="76" numFmtId="165" xfId="0" applyAlignment="1" applyBorder="1" applyFont="1" applyNumberFormat="1">
      <alignment horizontal="center" vertical="center"/>
    </xf>
    <xf borderId="0" fillId="0" fontId="75" numFmtId="165" xfId="0" applyAlignment="1" applyFont="1" applyNumberFormat="1">
      <alignment horizontal="center" textRotation="90" vertical="center"/>
    </xf>
    <xf borderId="13" fillId="0" fontId="77" numFmtId="178" xfId="0" applyAlignment="1" applyBorder="1" applyFont="1" applyNumberFormat="1">
      <alignment horizontal="center" vertical="center"/>
    </xf>
    <xf borderId="1" fillId="0" fontId="78" numFmtId="178" xfId="0" applyAlignment="1" applyBorder="1" applyFont="1" applyNumberFormat="1">
      <alignment horizontal="center" shrinkToFit="0" vertical="center" wrapText="1"/>
    </xf>
    <xf borderId="0" fillId="0" fontId="79" numFmtId="178" xfId="0" applyAlignment="1" applyFont="1" applyNumberFormat="1">
      <alignment horizontal="left" shrinkToFit="0" vertical="top" wrapText="1"/>
    </xf>
    <xf borderId="13" fillId="0" fontId="79" numFmtId="178" xfId="0" applyAlignment="1" applyBorder="1" applyFont="1" applyNumberFormat="1">
      <alignment horizontal="left" shrinkToFit="0" vertical="top" wrapText="1"/>
    </xf>
    <xf borderId="13" fillId="0" fontId="80" numFmtId="178" xfId="0" applyAlignment="1" applyBorder="1" applyFont="1" applyNumberFormat="1">
      <alignment horizontal="left" shrinkToFit="0" vertical="top" wrapText="1"/>
    </xf>
    <xf borderId="18" fillId="0" fontId="79" numFmtId="178" xfId="0" applyAlignment="1" applyBorder="1" applyFont="1" applyNumberFormat="1">
      <alignment horizontal="left" shrinkToFit="0" vertical="top" wrapText="1"/>
    </xf>
    <xf borderId="59" fillId="10" fontId="2" numFmtId="0" xfId="0" applyAlignment="1" applyBorder="1" applyFill="1" applyFont="1">
      <alignment vertical="center"/>
    </xf>
    <xf borderId="13" fillId="0" fontId="2" numFmtId="0" xfId="0" applyAlignment="1" applyBorder="1" applyFont="1">
      <alignment vertical="center"/>
    </xf>
    <xf borderId="13" fillId="0" fontId="81" numFmtId="178" xfId="0" applyAlignment="1" applyBorder="1" applyFont="1" applyNumberFormat="1">
      <alignment horizontal="left" shrinkToFit="0" vertical="top" wrapText="1"/>
    </xf>
    <xf borderId="59" fillId="9" fontId="2" numFmtId="0" xfId="0" applyAlignment="1" applyBorder="1" applyFont="1">
      <alignment vertical="center"/>
    </xf>
    <xf borderId="0" fillId="0" fontId="82" numFmtId="165" xfId="0" applyAlignment="1" applyFont="1" applyNumberFormat="1">
      <alignment horizontal="left" shrinkToFit="0" vertical="top" wrapText="1"/>
    </xf>
    <xf borderId="141" fillId="0" fontId="83" numFmtId="165" xfId="0" applyAlignment="1" applyBorder="1" applyFont="1" applyNumberFormat="1">
      <alignment horizontal="left" shrinkToFit="1" vertical="top" wrapText="0"/>
    </xf>
    <xf borderId="18" fillId="0" fontId="84" numFmtId="165" xfId="0" applyAlignment="1" applyBorder="1" applyFont="1" applyNumberFormat="1">
      <alignment horizontal="center" vertical="center"/>
    </xf>
    <xf borderId="21" fillId="0" fontId="84" numFmtId="165" xfId="0" applyAlignment="1" applyBorder="1" applyFont="1" applyNumberFormat="1">
      <alignment horizontal="center" shrinkToFit="1" vertical="center" wrapText="0"/>
    </xf>
    <xf borderId="74" fillId="11" fontId="85" numFmtId="165" xfId="0" applyAlignment="1" applyBorder="1" applyFill="1" applyFont="1" applyNumberFormat="1">
      <alignment horizontal="center" vertical="center"/>
    </xf>
    <xf borderId="1" fillId="11" fontId="84" numFmtId="165" xfId="0" applyAlignment="1" applyBorder="1" applyFont="1" applyNumberFormat="1">
      <alignment horizontal="center" vertical="center"/>
    </xf>
    <xf borderId="71" fillId="11" fontId="84" numFmtId="165" xfId="0" applyAlignment="1" applyBorder="1" applyFont="1" applyNumberFormat="1">
      <alignment horizontal="center" vertical="center"/>
    </xf>
    <xf borderId="135" fillId="11" fontId="84" numFmtId="165" xfId="0" applyAlignment="1" applyBorder="1" applyFont="1" applyNumberFormat="1">
      <alignment horizontal="center" vertical="center"/>
    </xf>
    <xf borderId="142" fillId="0" fontId="85" numFmtId="165" xfId="0" applyAlignment="1" applyBorder="1" applyFont="1" applyNumberFormat="1">
      <alignment horizontal="center" vertical="center"/>
    </xf>
    <xf borderId="1" fillId="0" fontId="85" numFmtId="165" xfId="0" applyAlignment="1" applyBorder="1" applyFont="1" applyNumberFormat="1">
      <alignment horizontal="center" vertical="center"/>
    </xf>
    <xf borderId="11" fillId="0" fontId="85" numFmtId="165" xfId="0" applyAlignment="1" applyBorder="1" applyFont="1" applyNumberFormat="1">
      <alignment horizontal="center" vertical="center"/>
    </xf>
    <xf borderId="10" fillId="0" fontId="86" numFmtId="165" xfId="0" applyAlignment="1" applyBorder="1" applyFont="1" applyNumberFormat="1">
      <alignment horizontal="center" vertical="center"/>
    </xf>
    <xf borderId="8" fillId="12" fontId="83" numFmtId="165" xfId="0" applyAlignment="1" applyBorder="1" applyFill="1" applyFont="1" applyNumberFormat="1">
      <alignment horizontal="center" shrinkToFit="1" vertical="center" wrapText="0"/>
    </xf>
    <xf borderId="8" fillId="12" fontId="2" numFmtId="0" xfId="0" applyAlignment="1" applyBorder="1" applyFont="1">
      <alignment vertical="center"/>
    </xf>
    <xf borderId="15" fillId="0" fontId="85" numFmtId="165" xfId="0" applyAlignment="1" applyBorder="1" applyFont="1" applyNumberFormat="1">
      <alignment horizontal="center" shrinkToFit="1" vertical="center" wrapText="0"/>
    </xf>
    <xf borderId="142" fillId="13" fontId="85" numFmtId="165" xfId="0" applyAlignment="1" applyBorder="1" applyFill="1" applyFont="1" applyNumberFormat="1">
      <alignment horizontal="center" shrinkToFit="1" vertical="center" wrapText="0"/>
    </xf>
    <xf borderId="1" fillId="0" fontId="85" numFmtId="165" xfId="0" applyAlignment="1" applyBorder="1" applyFont="1" applyNumberFormat="1">
      <alignment horizontal="center" shrinkToFit="1" vertical="center" wrapText="0"/>
    </xf>
    <xf borderId="13" fillId="0" fontId="6" numFmtId="0" xfId="0" applyAlignment="1" applyBorder="1" applyFont="1">
      <alignment vertical="center"/>
    </xf>
    <xf borderId="2" fillId="0" fontId="86" numFmtId="165" xfId="0" applyAlignment="1" applyBorder="1" applyFont="1" applyNumberFormat="1">
      <alignment horizontal="center" vertical="center"/>
    </xf>
    <xf borderId="8" fillId="0" fontId="87" numFmtId="165" xfId="0" applyAlignment="1" applyBorder="1" applyFont="1" applyNumberFormat="1">
      <alignment horizontal="center" shrinkToFit="1" vertical="center" wrapText="0"/>
    </xf>
    <xf borderId="11" fillId="0" fontId="83" numFmtId="165" xfId="0" applyAlignment="1" applyBorder="1" applyFont="1" applyNumberFormat="1">
      <alignment horizontal="center" shrinkToFit="1" vertical="center" wrapText="0"/>
    </xf>
    <xf borderId="12" fillId="0" fontId="87" numFmtId="165" xfId="0" applyAlignment="1" applyBorder="1" applyFont="1" applyNumberFormat="1">
      <alignment horizontal="center" shrinkToFit="1" vertical="center" wrapText="0"/>
    </xf>
    <xf borderId="12" fillId="0" fontId="83" numFmtId="165" xfId="0" applyAlignment="1" applyBorder="1" applyFont="1" applyNumberFormat="1">
      <alignment horizontal="center" shrinkToFit="1" vertical="center" wrapText="0"/>
    </xf>
    <xf borderId="83" fillId="0" fontId="85" numFmtId="165" xfId="0" applyAlignment="1" applyBorder="1" applyFont="1" applyNumberFormat="1">
      <alignment horizontal="center" shrinkToFit="1" vertical="center" wrapText="0"/>
    </xf>
    <xf borderId="94" fillId="11" fontId="86" numFmtId="165" xfId="0" applyAlignment="1" applyBorder="1" applyFont="1" applyNumberFormat="1">
      <alignment horizontal="center" vertical="center"/>
    </xf>
    <xf borderId="72" fillId="11" fontId="85" numFmtId="165" xfId="0" applyAlignment="1" applyBorder="1" applyFont="1" applyNumberFormat="1">
      <alignment horizontal="center" shrinkToFit="1" vertical="center" wrapText="0"/>
    </xf>
    <xf borderId="1" fillId="11" fontId="85" numFmtId="165" xfId="0" applyAlignment="1" applyBorder="1" applyFont="1" applyNumberFormat="1">
      <alignment horizontal="center" shrinkToFit="1" vertical="center" wrapText="0"/>
    </xf>
    <xf borderId="13" fillId="0" fontId="85" numFmtId="165" xfId="0" applyAlignment="1" applyBorder="1" applyFont="1" applyNumberFormat="1">
      <alignment horizontal="center" vertical="center"/>
    </xf>
    <xf borderId="14" fillId="0" fontId="84" numFmtId="165" xfId="0" applyAlignment="1" applyBorder="1" applyFont="1" applyNumberFormat="1">
      <alignment horizontal="center" shrinkToFit="1" vertical="center" wrapText="0"/>
    </xf>
    <xf borderId="79" fillId="14" fontId="83" numFmtId="165" xfId="0" applyAlignment="1" applyBorder="1" applyFill="1" applyFont="1" applyNumberFormat="1">
      <alignment horizontal="center" shrinkToFit="1" vertical="center" wrapText="0"/>
    </xf>
    <xf borderId="81" fillId="12" fontId="83" numFmtId="165" xfId="0" applyAlignment="1" applyBorder="1" applyFont="1" applyNumberFormat="1">
      <alignment horizontal="center" shrinkToFit="1" vertical="center" wrapText="0"/>
    </xf>
    <xf borderId="79" fillId="13" fontId="83" numFmtId="165" xfId="0" applyAlignment="1" applyBorder="1" applyFont="1" applyNumberFormat="1">
      <alignment horizontal="center" shrinkToFit="1" vertical="center" wrapText="0"/>
    </xf>
    <xf borderId="81" fillId="12" fontId="87" numFmtId="165" xfId="0" applyAlignment="1" applyBorder="1" applyFont="1" applyNumberFormat="1">
      <alignment horizontal="center" shrinkToFit="1" vertical="center" wrapText="0"/>
    </xf>
    <xf borderId="79" fillId="12" fontId="83" numFmtId="165" xfId="0" applyAlignment="1" applyBorder="1" applyFont="1" applyNumberFormat="1">
      <alignment horizontal="center" shrinkToFit="1" vertical="center" wrapText="0"/>
    </xf>
    <xf borderId="82" fillId="11" fontId="85" numFmtId="165" xfId="0" applyAlignment="1" applyBorder="1" applyFont="1" applyNumberFormat="1">
      <alignment horizontal="center" shrinkToFit="1" vertical="center" wrapText="0"/>
    </xf>
    <xf borderId="83" fillId="0" fontId="85" numFmtId="165" xfId="0" applyAlignment="1" applyBorder="1" applyFont="1" applyNumberFormat="1">
      <alignment horizontal="center" shrinkToFit="0" vertical="center" wrapText="1"/>
    </xf>
    <xf borderId="1" fillId="0" fontId="86" numFmtId="179" xfId="0" applyAlignment="1" applyBorder="1" applyFont="1" applyNumberFormat="1">
      <alignment horizontal="center" shrinkToFit="1" vertical="center" wrapText="0"/>
    </xf>
    <xf borderId="10" fillId="0" fontId="88" numFmtId="165" xfId="0" applyAlignment="1" applyBorder="1" applyFont="1" applyNumberFormat="1">
      <alignment horizontal="center" vertical="center"/>
    </xf>
    <xf borderId="1" fillId="15" fontId="89" numFmtId="165" xfId="0" applyAlignment="1" applyBorder="1" applyFill="1" applyFont="1" applyNumberFormat="1">
      <alignment horizontal="center" shrinkToFit="1" vertical="center" wrapText="0"/>
    </xf>
    <xf borderId="1" fillId="0" fontId="89" numFmtId="165" xfId="0" applyAlignment="1" applyBorder="1" applyFont="1" applyNumberFormat="1">
      <alignment horizontal="center" shrinkToFit="1" vertical="center" wrapText="0"/>
    </xf>
    <xf borderId="1" fillId="0" fontId="83" numFmtId="165" xfId="0" applyAlignment="1" applyBorder="1" applyFont="1" applyNumberFormat="1">
      <alignment shrinkToFit="1" vertical="center" wrapText="0"/>
    </xf>
    <xf borderId="1" fillId="0" fontId="85" numFmtId="165" xfId="0" applyAlignment="1" applyBorder="1" applyFont="1" applyNumberFormat="1">
      <alignment shrinkToFit="1" vertical="center" wrapText="0"/>
    </xf>
    <xf borderId="143" fillId="0" fontId="85" numFmtId="165" xfId="0" applyAlignment="1" applyBorder="1" applyFont="1" applyNumberFormat="1">
      <alignment horizontal="center" shrinkToFit="1" vertical="center" wrapText="0"/>
    </xf>
    <xf borderId="142" fillId="16" fontId="85" numFmtId="165" xfId="0" applyAlignment="1" applyBorder="1" applyFill="1" applyFont="1" applyNumberFormat="1">
      <alignment horizontal="center" shrinkToFit="1" vertical="center" wrapText="0"/>
    </xf>
    <xf borderId="83" fillId="0" fontId="84" numFmtId="179" xfId="0" applyAlignment="1" applyBorder="1" applyFont="1" applyNumberFormat="1">
      <alignment horizontal="center" shrinkToFit="1" vertical="center" wrapText="0"/>
    </xf>
    <xf borderId="2" fillId="0" fontId="88" numFmtId="165" xfId="0" applyAlignment="1" applyBorder="1" applyFont="1" applyNumberFormat="1">
      <alignment horizontal="center" vertical="center"/>
    </xf>
    <xf borderId="7" fillId="0" fontId="83" numFmtId="165" xfId="0" applyAlignment="1" applyBorder="1" applyFont="1" applyNumberFormat="1">
      <alignment horizontal="center" shrinkToFit="1" vertical="center" wrapText="0"/>
    </xf>
    <xf borderId="7" fillId="0" fontId="83" numFmtId="165" xfId="0" applyAlignment="1" applyBorder="1" applyFont="1" applyNumberFormat="1">
      <alignment shrinkToFit="1" vertical="center" wrapText="0"/>
    </xf>
    <xf borderId="7" fillId="0" fontId="85" numFmtId="165" xfId="0" applyAlignment="1" applyBorder="1" applyFont="1" applyNumberFormat="1">
      <alignment shrinkToFit="1" vertical="center" wrapText="0"/>
    </xf>
    <xf borderId="144" fillId="0" fontId="85" numFmtId="165" xfId="0" applyAlignment="1" applyBorder="1" applyFont="1" applyNumberFormat="1">
      <alignment horizontal="center" shrinkToFit="1" vertical="center" wrapText="0"/>
    </xf>
    <xf borderId="1" fillId="11" fontId="83" numFmtId="165" xfId="0" applyAlignment="1" applyBorder="1" applyFont="1" applyNumberFormat="1">
      <alignment horizontal="center" shrinkToFit="1" vertical="center" wrapText="0"/>
    </xf>
    <xf borderId="1" fillId="0" fontId="83" numFmtId="165" xfId="0" applyAlignment="1" applyBorder="1" applyFont="1" applyNumberFormat="1">
      <alignment horizontal="center" shrinkToFit="1" vertical="center" wrapText="0"/>
    </xf>
    <xf borderId="108" fillId="0" fontId="85" numFmtId="165" xfId="0" applyAlignment="1" applyBorder="1" applyFont="1" applyNumberFormat="1">
      <alignment horizontal="center" shrinkToFit="0" vertical="center" wrapText="1"/>
    </xf>
    <xf borderId="83" fillId="0" fontId="90" numFmtId="0" xfId="0" applyAlignment="1" applyBorder="1" applyFont="1">
      <alignment horizontal="center" shrinkToFit="1" vertical="center" wrapText="0"/>
    </xf>
    <xf borderId="1" fillId="3" fontId="85" numFmtId="165" xfId="0" applyAlignment="1" applyBorder="1" applyFont="1" applyNumberFormat="1">
      <alignment shrinkToFit="1" vertical="center" wrapText="0"/>
    </xf>
    <xf borderId="62" fillId="3" fontId="85" numFmtId="165" xfId="0" applyAlignment="1" applyBorder="1" applyFont="1" applyNumberFormat="1">
      <alignment shrinkToFit="1" vertical="center" wrapText="0"/>
    </xf>
    <xf borderId="7" fillId="0" fontId="84" numFmtId="179" xfId="0" applyAlignment="1" applyBorder="1" applyFont="1" applyNumberFormat="1">
      <alignment horizontal="center" shrinkToFit="1" vertical="center" wrapText="0"/>
    </xf>
    <xf borderId="1" fillId="3" fontId="85" numFmtId="165" xfId="0" applyAlignment="1" applyBorder="1" applyFont="1" applyNumberFormat="1">
      <alignment horizontal="center" shrinkToFit="1" vertical="center" wrapText="0"/>
    </xf>
    <xf borderId="7" fillId="0" fontId="89" numFmtId="165" xfId="0" applyAlignment="1" applyBorder="1" applyFont="1" applyNumberFormat="1">
      <alignment horizontal="center" shrinkToFit="1" vertical="center" wrapText="0"/>
    </xf>
    <xf borderId="142" fillId="0" fontId="83" numFmtId="165" xfId="0" applyAlignment="1" applyBorder="1" applyFont="1" applyNumberFormat="1">
      <alignment horizontal="center" shrinkToFit="1" vertical="center" wrapText="0"/>
    </xf>
    <xf borderId="83" fillId="0" fontId="31" numFmtId="0" xfId="0" applyAlignment="1" applyBorder="1" applyFont="1">
      <alignment horizontal="center" shrinkToFit="1" vertical="center" wrapText="0"/>
    </xf>
    <xf borderId="7" fillId="0" fontId="85" numFmtId="165" xfId="0" applyAlignment="1" applyBorder="1" applyFont="1" applyNumberFormat="1">
      <alignment horizontal="center" shrinkToFit="1" vertical="center" wrapText="0"/>
    </xf>
    <xf borderId="142" fillId="11" fontId="83" numFmtId="165" xfId="0" applyAlignment="1" applyBorder="1" applyFont="1" applyNumberFormat="1">
      <alignment horizontal="center" shrinkToFit="1" vertical="center" wrapText="0"/>
    </xf>
    <xf borderId="1" fillId="0" fontId="84" numFmtId="179" xfId="0" applyAlignment="1" applyBorder="1" applyFont="1" applyNumberFormat="1">
      <alignment horizontal="center" shrinkToFit="1" vertical="center" wrapText="0"/>
    </xf>
    <xf borderId="0" fillId="0" fontId="16" numFmtId="165" xfId="0" applyAlignment="1" applyFont="1" applyNumberFormat="1">
      <alignment horizontal="center" shrinkToFit="1" vertical="center" wrapText="0"/>
    </xf>
    <xf borderId="0" fillId="0" fontId="13" numFmtId="165" xfId="0" applyAlignment="1" applyFont="1" applyNumberFormat="1">
      <alignment horizontal="center" shrinkToFit="1" vertical="center" wrapText="0"/>
    </xf>
    <xf borderId="1" fillId="0" fontId="16" numFmtId="165" xfId="0" applyAlignment="1" applyBorder="1" applyFont="1" applyNumberFormat="1">
      <alignment horizontal="center" shrinkToFit="1" vertical="center" wrapText="0"/>
    </xf>
    <xf borderId="1" fillId="0" fontId="16" numFmtId="180" xfId="0" applyAlignment="1" applyBorder="1" applyFont="1" applyNumberFormat="1">
      <alignment horizontal="center" vertical="center"/>
    </xf>
    <xf borderId="1" fillId="13" fontId="16" numFmtId="168" xfId="0" applyAlignment="1" applyBorder="1" applyFont="1" applyNumberFormat="1">
      <alignment horizontal="center" shrinkToFit="1" vertical="center" wrapText="0"/>
    </xf>
    <xf borderId="1" fillId="13" fontId="16" numFmtId="168" xfId="0" applyAlignment="1" applyBorder="1" applyFont="1" applyNumberFormat="1">
      <alignment horizontal="center" vertical="center"/>
    </xf>
    <xf borderId="1" fillId="0" fontId="16" numFmtId="168" xfId="0" applyAlignment="1" applyBorder="1" applyFont="1" applyNumberFormat="1">
      <alignment horizontal="center" vertical="center"/>
    </xf>
    <xf borderId="1" fillId="0" fontId="16" numFmtId="168" xfId="0" applyAlignment="1" applyBorder="1" applyFont="1" applyNumberFormat="1">
      <alignment horizontal="center" shrinkToFit="1" vertical="center" wrapText="0"/>
    </xf>
    <xf borderId="83" fillId="0" fontId="16" numFmtId="165" xfId="0" applyAlignment="1" applyBorder="1" applyFont="1" applyNumberFormat="1">
      <alignment horizontal="center" vertical="center"/>
    </xf>
    <xf borderId="58" fillId="13" fontId="16" numFmtId="168" xfId="0" applyAlignment="1" applyBorder="1" applyFont="1" applyNumberFormat="1">
      <alignment horizontal="center" shrinkToFit="1" vertical="center" wrapText="0"/>
    </xf>
    <xf borderId="58" fillId="13" fontId="16" numFmtId="168" xfId="0" applyAlignment="1" applyBorder="1" applyFont="1" applyNumberFormat="1">
      <alignment horizontal="center" vertical="center"/>
    </xf>
    <xf borderId="7" fillId="0" fontId="16" numFmtId="165" xfId="0" applyAlignment="1" applyBorder="1" applyFont="1" applyNumberFormat="1">
      <alignment horizontal="center" vertical="center"/>
    </xf>
    <xf borderId="7" fillId="0" fontId="16" numFmtId="168" xfId="0" applyAlignment="1" applyBorder="1" applyFont="1" applyNumberFormat="1">
      <alignment horizontal="center" vertical="center"/>
    </xf>
    <xf borderId="7" fillId="0" fontId="16" numFmtId="168" xfId="0" applyAlignment="1" applyBorder="1" applyFont="1" applyNumberFormat="1">
      <alignment horizontal="center" shrinkToFit="1" vertical="center" wrapText="0"/>
    </xf>
    <xf borderId="83" fillId="0" fontId="16" numFmtId="180" xfId="0" applyAlignment="1" applyBorder="1" applyFont="1" applyNumberFormat="1">
      <alignment horizontal="center" vertical="center"/>
    </xf>
    <xf borderId="0" fillId="0" fontId="91" numFmtId="165" xfId="0" applyAlignment="1" applyFont="1" applyNumberFormat="1">
      <alignment horizontal="left" vertical="center"/>
    </xf>
    <xf borderId="0" fillId="0" fontId="91" numFmtId="0" xfId="0" applyAlignment="1" applyFont="1">
      <alignment horizontal="left" vertical="center"/>
    </xf>
    <xf borderId="0" fillId="0" fontId="2" numFmtId="181" xfId="0" applyAlignment="1" applyFont="1" applyNumberFormat="1">
      <alignment vertical="center"/>
    </xf>
    <xf borderId="0" fillId="0" fontId="9" numFmtId="165" xfId="0" applyAlignment="1" applyFont="1" applyNumberFormat="1">
      <alignment horizontal="left" vertical="center"/>
    </xf>
    <xf borderId="0" fillId="0" fontId="16" numFmtId="181" xfId="0" applyAlignment="1" applyFont="1" applyNumberFormat="1">
      <alignment horizontal="center" vertical="center"/>
    </xf>
    <xf borderId="145" fillId="0" fontId="39" numFmtId="165" xfId="0" applyAlignment="1" applyBorder="1" applyFont="1" applyNumberFormat="1">
      <alignment vertical="center"/>
    </xf>
    <xf borderId="146" fillId="0" fontId="39" numFmtId="165" xfId="0" applyAlignment="1" applyBorder="1" applyFont="1" applyNumberFormat="1">
      <alignment vertical="center"/>
    </xf>
    <xf borderId="0" fillId="0" fontId="46" numFmtId="165" xfId="0" applyAlignment="1" applyFont="1" applyNumberFormat="1">
      <alignment vertical="center"/>
    </xf>
    <xf borderId="8" fillId="0" fontId="92" numFmtId="0" xfId="0" applyAlignment="1" applyBorder="1" applyFont="1">
      <alignment horizontal="center" vertical="center"/>
    </xf>
    <xf borderId="8" fillId="0" fontId="93" numFmtId="182" xfId="0" applyAlignment="1" applyBorder="1" applyFont="1" applyNumberFormat="1">
      <alignment horizontal="center" vertical="center"/>
    </xf>
    <xf borderId="1" fillId="0" fontId="93" numFmtId="182" xfId="0" applyAlignment="1" applyBorder="1" applyFont="1" applyNumberFormat="1">
      <alignment horizontal="center" vertical="center"/>
    </xf>
    <xf borderId="0" fillId="0" fontId="57" numFmtId="0" xfId="0" applyAlignment="1" applyFont="1">
      <alignment horizontal="left" vertical="center"/>
    </xf>
    <xf borderId="11" fillId="0" fontId="94" numFmtId="165" xfId="0" applyAlignment="1" applyBorder="1" applyFont="1" applyNumberFormat="1">
      <alignment horizontal="center" shrinkToFit="0" vertical="center" wrapText="1"/>
    </xf>
    <xf borderId="145" fillId="0" fontId="95" numFmtId="165" xfId="0" applyAlignment="1" applyBorder="1" applyFont="1" applyNumberFormat="1">
      <alignment horizontal="center" vertical="center"/>
    </xf>
    <xf borderId="11" fillId="0" fontId="94" numFmtId="165" xfId="0" applyAlignment="1" applyBorder="1" applyFont="1" applyNumberFormat="1">
      <alignment horizontal="left" shrinkToFit="0" vertical="center" wrapText="1"/>
    </xf>
    <xf borderId="62" fillId="5" fontId="54" numFmtId="0" xfId="0" applyAlignment="1" applyBorder="1" applyFont="1">
      <alignment vertical="center"/>
    </xf>
    <xf borderId="0" fillId="0" fontId="93" numFmtId="182" xfId="0" applyAlignment="1" applyFont="1" applyNumberFormat="1">
      <alignment vertical="center"/>
    </xf>
    <xf borderId="1" fillId="5" fontId="96" numFmtId="182" xfId="0" applyAlignment="1" applyBorder="1" applyFont="1" applyNumberFormat="1">
      <alignment vertical="center"/>
    </xf>
    <xf borderId="1" fillId="0" fontId="93" numFmtId="0" xfId="0" applyAlignment="1" applyBorder="1" applyFont="1">
      <alignment vertical="center"/>
    </xf>
    <xf borderId="1" fillId="3" fontId="97" numFmtId="165" xfId="0" applyAlignment="1" applyBorder="1" applyFont="1" applyNumberFormat="1">
      <alignment shrinkToFit="1" vertical="center" wrapText="0"/>
    </xf>
    <xf borderId="1" fillId="3" fontId="93" numFmtId="182" xfId="0" applyAlignment="1" applyBorder="1" applyFont="1" applyNumberFormat="1">
      <alignment vertical="center"/>
    </xf>
    <xf borderId="1" fillId="5" fontId="96" numFmtId="182" xfId="0" applyAlignment="1" applyBorder="1" applyFont="1" applyNumberFormat="1">
      <alignment shrinkToFit="1" vertical="center" wrapText="0"/>
    </xf>
    <xf borderId="1" fillId="3" fontId="98" numFmtId="182" xfId="0" applyAlignment="1" applyBorder="1" applyFont="1" applyNumberFormat="1">
      <alignment horizontal="left" vertical="center"/>
    </xf>
    <xf borderId="71" fillId="3" fontId="96" numFmtId="0" xfId="0" applyAlignment="1" applyBorder="1" applyFont="1">
      <alignment shrinkToFit="0" vertical="center" wrapText="1"/>
    </xf>
    <xf borderId="2" fillId="0" fontId="99" numFmtId="165" xfId="0" applyAlignment="1" applyBorder="1" applyFont="1" applyNumberFormat="1">
      <alignment horizontal="right" vertical="center"/>
    </xf>
    <xf borderId="0" fillId="0" fontId="93" numFmtId="0" xfId="0" applyAlignment="1" applyFont="1">
      <alignment vertical="center"/>
    </xf>
    <xf borderId="14" fillId="0" fontId="39" numFmtId="165" xfId="0" applyAlignment="1" applyBorder="1" applyFont="1" applyNumberFormat="1">
      <alignment vertical="center"/>
    </xf>
    <xf borderId="0" fillId="0" fontId="93" numFmtId="0" xfId="0" applyAlignment="1" applyFont="1">
      <alignment horizontal="center" vertical="center"/>
    </xf>
    <xf borderId="0" fillId="0" fontId="93" numFmtId="182" xfId="0" applyAlignment="1" applyFont="1" applyNumberFormat="1">
      <alignment horizontal="center" vertical="center"/>
    </xf>
    <xf borderId="0" fillId="0" fontId="95" numFmtId="165" xfId="0" applyAlignment="1" applyFont="1" applyNumberFormat="1">
      <alignment horizontal="center" vertical="center"/>
    </xf>
    <xf borderId="15" fillId="0" fontId="40" numFmtId="165" xfId="0" applyAlignment="1" applyBorder="1" applyFont="1" applyNumberFormat="1">
      <alignment vertical="center"/>
    </xf>
    <xf borderId="0" fillId="0" fontId="100" numFmtId="0" xfId="0" applyAlignment="1" applyFont="1">
      <alignment horizontal="center" vertical="center"/>
    </xf>
    <xf borderId="0" fillId="0" fontId="100" numFmtId="0" xfId="0" applyAlignment="1" applyFont="1">
      <alignment shrinkToFit="1" vertical="center" wrapText="0"/>
    </xf>
    <xf borderId="0" fillId="0" fontId="100" numFmtId="182" xfId="0" applyAlignment="1" applyFont="1" applyNumberFormat="1">
      <alignment shrinkToFit="1" vertical="center" wrapText="0"/>
    </xf>
    <xf borderId="1" fillId="0" fontId="40" numFmtId="165" xfId="0" applyAlignment="1" applyBorder="1" applyFont="1" applyNumberFormat="1">
      <alignment horizontal="center" vertical="center"/>
    </xf>
    <xf borderId="8" fillId="0" fontId="101" numFmtId="166" xfId="0" applyAlignment="1" applyBorder="1" applyFont="1" applyNumberFormat="1">
      <alignment shrinkToFit="1" vertical="center" wrapText="0"/>
    </xf>
    <xf borderId="9" fillId="0" fontId="40" numFmtId="165" xfId="0" applyAlignment="1" applyBorder="1" applyFont="1" applyNumberFormat="1">
      <alignment horizontal="right" vertical="center"/>
    </xf>
    <xf borderId="0" fillId="0" fontId="100" numFmtId="165" xfId="0" applyAlignment="1" applyFont="1" applyNumberFormat="1">
      <alignment shrinkToFit="1" vertical="center" wrapText="0"/>
    </xf>
    <xf borderId="18" fillId="0" fontId="101" numFmtId="166" xfId="0" applyAlignment="1" applyBorder="1" applyFont="1" applyNumberFormat="1">
      <alignment shrinkToFit="1" vertical="center" wrapText="0"/>
    </xf>
    <xf borderId="2" fillId="0" fontId="102" numFmtId="165" xfId="0" applyAlignment="1" applyBorder="1" applyFont="1" applyNumberFormat="1">
      <alignment horizontal="right" vertical="center"/>
    </xf>
    <xf borderId="2" fillId="0" fontId="99" numFmtId="166" xfId="0" applyAlignment="1" applyBorder="1" applyFont="1" applyNumberFormat="1">
      <alignment vertical="center"/>
    </xf>
    <xf borderId="2" fillId="0" fontId="93" numFmtId="0" xfId="0" applyAlignment="1" applyBorder="1" applyFont="1">
      <alignment vertical="center"/>
    </xf>
    <xf borderId="14" fillId="0" fontId="102" numFmtId="165" xfId="0" applyAlignment="1" applyBorder="1" applyFont="1" applyNumberFormat="1">
      <alignment vertical="center"/>
    </xf>
    <xf borderId="8" fillId="0" fontId="101" numFmtId="166" xfId="0" applyAlignment="1" applyBorder="1" applyFont="1" applyNumberFormat="1">
      <alignment horizontal="right" shrinkToFit="1" vertical="center" wrapText="0"/>
    </xf>
    <xf borderId="0" fillId="0" fontId="46" numFmtId="165" xfId="0" applyAlignment="1" applyFont="1" applyNumberFormat="1">
      <alignment horizontal="left" shrinkToFit="0" vertical="center" wrapText="1"/>
    </xf>
    <xf borderId="0" fillId="0" fontId="46" numFmtId="165" xfId="0" applyAlignment="1" applyFont="1" applyNumberFormat="1">
      <alignment horizontal="right" vertical="center"/>
    </xf>
    <xf borderId="14" fillId="0" fontId="46" numFmtId="165" xfId="0" applyAlignment="1" applyBorder="1" applyFont="1" applyNumberFormat="1">
      <alignment vertical="center"/>
    </xf>
    <xf borderId="145" fillId="0" fontId="46" numFmtId="165" xfId="0" applyAlignment="1" applyBorder="1" applyFont="1" applyNumberFormat="1">
      <alignment vertical="center"/>
    </xf>
    <xf borderId="146" fillId="0" fontId="46" numFmtId="165" xfId="0" applyAlignment="1" applyBorder="1" applyFont="1" applyNumberFormat="1">
      <alignment vertical="center"/>
    </xf>
    <xf borderId="13" fillId="0" fontId="46" numFmtId="165" xfId="0" applyAlignment="1" applyBorder="1" applyFont="1" applyNumberFormat="1">
      <alignment vertical="center"/>
    </xf>
    <xf borderId="0" fillId="0" fontId="94" numFmtId="165" xfId="0" applyAlignment="1" applyFont="1" applyNumberFormat="1">
      <alignment vertical="center"/>
    </xf>
    <xf borderId="13" fillId="0" fontId="94" numFmtId="165" xfId="0" applyAlignment="1" applyBorder="1" applyFont="1" applyNumberFormat="1">
      <alignment vertical="center"/>
    </xf>
    <xf borderId="0" fillId="0" fontId="94" numFmtId="165" xfId="0" applyAlignment="1" applyFont="1" applyNumberFormat="1">
      <alignment horizontal="center" shrinkToFit="1" vertical="center" wrapText="0"/>
    </xf>
    <xf borderId="14" fillId="0" fontId="94" numFmtId="165" xfId="0" applyAlignment="1" applyBorder="1" applyFont="1" applyNumberFormat="1">
      <alignment vertical="center"/>
    </xf>
    <xf borderId="145" fillId="0" fontId="94" numFmtId="165" xfId="0" applyAlignment="1" applyBorder="1" applyFont="1" applyNumberFormat="1">
      <alignment vertical="center"/>
    </xf>
    <xf borderId="146" fillId="0" fontId="94" numFmtId="165" xfId="0" applyAlignment="1" applyBorder="1" applyFont="1" applyNumberFormat="1">
      <alignment vertical="center"/>
    </xf>
    <xf borderId="14" fillId="0" fontId="94" numFmtId="165" xfId="0" applyAlignment="1" applyBorder="1" applyFont="1" applyNumberFormat="1">
      <alignment shrinkToFit="1" vertical="center" wrapText="0"/>
    </xf>
    <xf borderId="2" fillId="0" fontId="40" numFmtId="165" xfId="0" applyAlignment="1" applyBorder="1" applyFont="1" applyNumberFormat="1">
      <alignment vertical="center"/>
    </xf>
    <xf borderId="21" fillId="0" fontId="39" numFmtId="165" xfId="0" applyAlignment="1" applyBorder="1" applyFont="1" applyNumberFormat="1">
      <alignment vertical="center"/>
    </xf>
    <xf borderId="147" fillId="0" fontId="39" numFmtId="165" xfId="0" applyAlignment="1" applyBorder="1" applyFont="1" applyNumberFormat="1">
      <alignment vertical="center"/>
    </xf>
    <xf borderId="148" fillId="0" fontId="39" numFmtId="165" xfId="0" applyAlignment="1" applyBorder="1" applyFont="1" applyNumberFormat="1">
      <alignment vertical="center"/>
    </xf>
    <xf borderId="0" fillId="0" fontId="93" numFmtId="0" xfId="0" applyAlignment="1" applyFont="1">
      <alignment shrinkToFit="1" vertical="center" wrapText="0"/>
    </xf>
    <xf borderId="0" fillId="0" fontId="93" numFmtId="182" xfId="0" applyAlignment="1" applyFont="1" applyNumberFormat="1">
      <alignment shrinkToFit="1" vertical="center" wrapText="0"/>
    </xf>
    <xf borderId="0" fillId="0" fontId="94" numFmtId="165" xfId="0" applyAlignment="1" applyFont="1" applyNumberFormat="1">
      <alignment horizontal="center" shrinkToFit="0" vertical="center" wrapText="1"/>
    </xf>
    <xf borderId="0" fillId="0" fontId="94" numFmtId="165" xfId="0" applyAlignment="1" applyFont="1" applyNumberFormat="1">
      <alignment horizontal="left" shrinkToFit="0" vertical="center" wrapText="1"/>
    </xf>
    <xf borderId="0" fillId="0" fontId="99" numFmtId="165" xfId="0" applyAlignment="1" applyFont="1" applyNumberFormat="1">
      <alignment horizontal="right" vertical="center"/>
    </xf>
    <xf borderId="0" fillId="0" fontId="40" numFmtId="165" xfId="0" applyAlignment="1" applyFont="1" applyNumberFormat="1">
      <alignment horizontal="center" vertical="center"/>
    </xf>
    <xf borderId="0" fillId="0" fontId="101" numFmtId="166" xfId="0" applyAlignment="1" applyFont="1" applyNumberFormat="1">
      <alignment shrinkToFit="1" vertical="center" wrapText="0"/>
    </xf>
    <xf borderId="0" fillId="0" fontId="40" numFmtId="165" xfId="0" applyAlignment="1" applyFont="1" applyNumberFormat="1">
      <alignment horizontal="right" vertical="center"/>
    </xf>
    <xf borderId="0" fillId="0" fontId="102" numFmtId="165" xfId="0" applyAlignment="1" applyFont="1" applyNumberFormat="1">
      <alignment horizontal="right" vertical="center"/>
    </xf>
    <xf borderId="0" fillId="0" fontId="99" numFmtId="166" xfId="0" applyAlignment="1" applyFont="1" applyNumberFormat="1">
      <alignment vertical="center"/>
    </xf>
    <xf borderId="0" fillId="0" fontId="102" numFmtId="165" xfId="0" applyAlignment="1" applyFont="1" applyNumberFormat="1">
      <alignment vertical="center"/>
    </xf>
    <xf borderId="0" fillId="0" fontId="101" numFmtId="166" xfId="0" applyAlignment="1" applyFont="1" applyNumberFormat="1">
      <alignment horizontal="right" shrinkToFit="1" vertical="center" wrapText="0"/>
    </xf>
    <xf borderId="0" fillId="0" fontId="94" numFmtId="165" xfId="0" applyAlignment="1" applyFont="1" applyNumberFormat="1">
      <alignment shrinkToFit="1" vertical="center" wrapText="0"/>
    </xf>
    <xf borderId="2" fillId="0" fontId="9" numFmtId="165" xfId="0" applyAlignment="1" applyBorder="1" applyFont="1" applyNumberFormat="1">
      <alignment vertical="center"/>
    </xf>
    <xf borderId="2" fillId="0" fontId="11" numFmtId="165" xfId="0" applyAlignment="1" applyBorder="1" applyFont="1" applyNumberFormat="1">
      <alignment vertical="center"/>
    </xf>
    <xf borderId="2" fillId="0" fontId="103" numFmtId="165" xfId="0" applyAlignment="1" applyBorder="1" applyFont="1" applyNumberFormat="1">
      <alignment horizontal="center" vertical="center"/>
    </xf>
    <xf borderId="14" fillId="0" fontId="9" numFmtId="165" xfId="0" applyAlignment="1" applyBorder="1" applyFont="1" applyNumberFormat="1">
      <alignment vertical="center"/>
    </xf>
    <xf borderId="13" fillId="0" fontId="42" numFmtId="165" xfId="0" applyAlignment="1" applyBorder="1" applyFont="1" applyNumberFormat="1">
      <alignment vertical="center"/>
    </xf>
    <xf borderId="149" fillId="0" fontId="16" numFmtId="165" xfId="0" applyAlignment="1" applyBorder="1" applyFont="1" applyNumberFormat="1">
      <alignment horizontal="center" vertical="center"/>
    </xf>
    <xf borderId="150" fillId="0" fontId="16" numFmtId="165" xfId="0" applyAlignment="1" applyBorder="1" applyFont="1" applyNumberFormat="1">
      <alignment horizontal="center" shrinkToFit="0" vertical="center" wrapText="1"/>
    </xf>
    <xf borderId="150" fillId="0" fontId="16" numFmtId="165" xfId="0" applyAlignment="1" applyBorder="1" applyFont="1" applyNumberFormat="1">
      <alignment horizontal="center" shrinkToFit="1" vertical="center" wrapText="0"/>
    </xf>
    <xf borderId="151" fillId="0" fontId="16" numFmtId="165" xfId="0" applyAlignment="1" applyBorder="1" applyFont="1" applyNumberFormat="1">
      <alignment horizontal="center" shrinkToFit="0" vertical="center" wrapText="1"/>
    </xf>
    <xf borderId="8" fillId="0" fontId="16" numFmtId="165" xfId="0" applyAlignment="1" applyBorder="1" applyFont="1" applyNumberFormat="1">
      <alignment horizontal="center" shrinkToFit="0" vertical="center" wrapText="1"/>
    </xf>
    <xf borderId="9" fillId="0" fontId="16" numFmtId="165" xfId="0" applyAlignment="1" applyBorder="1" applyFont="1" applyNumberFormat="1">
      <alignment horizontal="center" shrinkToFit="0" vertical="center" wrapText="1"/>
    </xf>
    <xf borderId="0" fillId="0" fontId="16" numFmtId="165" xfId="0" applyAlignment="1" applyFont="1" applyNumberFormat="1">
      <alignment horizontal="center" shrinkToFit="0" vertical="center" wrapText="1"/>
    </xf>
    <xf borderId="0" fillId="0" fontId="16" numFmtId="165" xfId="0" applyAlignment="1" applyFont="1" applyNumberFormat="1">
      <alignment vertical="center"/>
    </xf>
    <xf borderId="1" fillId="0" fontId="16" numFmtId="165" xfId="0" applyAlignment="1" applyBorder="1" applyFont="1" applyNumberFormat="1">
      <alignment horizontal="center" shrinkToFit="0" vertical="center" wrapText="1"/>
    </xf>
    <xf borderId="152" fillId="0" fontId="16" numFmtId="165" xfId="0" applyAlignment="1" applyBorder="1" applyFont="1" applyNumberFormat="1">
      <alignment horizontal="center" shrinkToFit="0" vertical="center" wrapText="1"/>
    </xf>
    <xf borderId="152" fillId="0" fontId="16" numFmtId="165" xfId="0" applyAlignment="1" applyBorder="1" applyFont="1" applyNumberFormat="1">
      <alignment horizontal="center" shrinkToFit="1" vertical="center" wrapText="0"/>
    </xf>
    <xf borderId="153" fillId="0" fontId="16" numFmtId="165" xfId="0" applyAlignment="1" applyBorder="1" applyFont="1" applyNumberFormat="1">
      <alignment horizontal="center" shrinkToFit="0" vertical="center" wrapText="1"/>
    </xf>
    <xf borderId="1" fillId="0" fontId="16" numFmtId="165" xfId="0" applyAlignment="1" applyBorder="1" applyFont="1" applyNumberFormat="1">
      <alignment vertical="center"/>
    </xf>
    <xf borderId="11" fillId="0" fontId="42" numFmtId="165" xfId="0" applyAlignment="1" applyBorder="1" applyFont="1" applyNumberFormat="1">
      <alignment vertical="center"/>
    </xf>
    <xf borderId="15" fillId="0" fontId="42" numFmtId="165" xfId="0" applyAlignment="1" applyBorder="1" applyFont="1" applyNumberFormat="1">
      <alignment vertical="center"/>
    </xf>
    <xf borderId="12" fillId="0" fontId="9" numFmtId="165" xfId="0" applyAlignment="1" applyBorder="1" applyFont="1" applyNumberFormat="1">
      <alignment vertical="center"/>
    </xf>
    <xf borderId="154" fillId="17" fontId="42" numFmtId="165" xfId="0" applyAlignment="1" applyBorder="1" applyFill="1" applyFont="1" applyNumberFormat="1">
      <alignment horizontal="center" vertical="center"/>
    </xf>
    <xf borderId="13" fillId="0" fontId="16" numFmtId="165" xfId="0" applyAlignment="1" applyBorder="1" applyFont="1" applyNumberFormat="1">
      <alignment vertical="center"/>
    </xf>
    <xf borderId="0" fillId="0" fontId="16" numFmtId="172" xfId="0" applyAlignment="1" applyFont="1" applyNumberFormat="1">
      <alignment vertical="center"/>
    </xf>
    <xf borderId="0" fillId="0" fontId="16" numFmtId="166" xfId="0" applyAlignment="1" applyFont="1" applyNumberFormat="1">
      <alignment vertical="center"/>
    </xf>
    <xf borderId="0" fillId="0" fontId="19" numFmtId="165" xfId="0" applyAlignment="1" applyFont="1" applyNumberFormat="1">
      <alignment vertical="center"/>
    </xf>
    <xf borderId="144" fillId="0" fontId="42" numFmtId="166" xfId="0" applyAlignment="1" applyBorder="1" applyFont="1" applyNumberFormat="1">
      <alignment vertical="center"/>
    </xf>
    <xf borderId="7" fillId="0" fontId="42" numFmtId="166" xfId="0" applyAlignment="1" applyBorder="1" applyFont="1" applyNumberFormat="1">
      <alignment vertical="center"/>
    </xf>
    <xf borderId="0" fillId="0" fontId="42" numFmtId="166" xfId="0" applyAlignment="1" applyFont="1" applyNumberFormat="1">
      <alignment vertical="center"/>
    </xf>
    <xf borderId="1" fillId="17" fontId="16" numFmtId="165" xfId="0" applyAlignment="1" applyBorder="1" applyFont="1" applyNumberFormat="1">
      <alignment horizontal="center" vertical="center"/>
    </xf>
    <xf borderId="1" fillId="17" fontId="16" numFmtId="165" xfId="0" applyAlignment="1" applyBorder="1" applyFont="1" applyNumberFormat="1">
      <alignment horizontal="center" shrinkToFit="0" vertical="center" wrapText="1"/>
    </xf>
    <xf borderId="1" fillId="0" fontId="16" numFmtId="172" xfId="0" applyAlignment="1" applyBorder="1" applyFont="1" applyNumberFormat="1">
      <alignment horizontal="center" shrinkToFit="0" vertical="center" wrapText="1"/>
    </xf>
    <xf borderId="1" fillId="0" fontId="16" numFmtId="166" xfId="0" applyAlignment="1" applyBorder="1" applyFont="1" applyNumberFormat="1">
      <alignment horizontal="center" shrinkToFit="1" vertical="center" wrapText="0"/>
    </xf>
    <xf borderId="1" fillId="0" fontId="16" numFmtId="166" xfId="0" applyAlignment="1" applyBorder="1" applyFont="1" applyNumberFormat="1">
      <alignment horizontal="center" shrinkToFit="0" vertical="center" wrapText="1"/>
    </xf>
    <xf borderId="1" fillId="0" fontId="16" numFmtId="166" xfId="0" applyAlignment="1" applyBorder="1" applyFont="1" applyNumberFormat="1">
      <alignment vertical="center"/>
    </xf>
    <xf borderId="0" fillId="0" fontId="19" numFmtId="165" xfId="0" applyAlignment="1" applyFont="1" applyNumberFormat="1">
      <alignment horizontal="center" shrinkToFit="0" vertical="bottom" wrapText="1"/>
    </xf>
    <xf borderId="14" fillId="0" fontId="9" numFmtId="165" xfId="0" applyAlignment="1" applyBorder="1" applyFont="1" applyNumberFormat="1">
      <alignment horizontal="center" vertical="center"/>
    </xf>
    <xf borderId="1" fillId="13" fontId="42" numFmtId="165" xfId="0" applyAlignment="1" applyBorder="1" applyFont="1" applyNumberFormat="1">
      <alignment horizontal="center" vertical="center"/>
    </xf>
    <xf borderId="11" fillId="0" fontId="16" numFmtId="165" xfId="0" applyAlignment="1" applyBorder="1" applyFont="1" applyNumberFormat="1">
      <alignment vertical="center"/>
    </xf>
    <xf borderId="15" fillId="0" fontId="16" numFmtId="165" xfId="0" applyAlignment="1" applyBorder="1" applyFont="1" applyNumberFormat="1">
      <alignment vertical="center"/>
    </xf>
    <xf borderId="15" fillId="0" fontId="16" numFmtId="172" xfId="0" applyAlignment="1" applyBorder="1" applyFont="1" applyNumberFormat="1">
      <alignment vertical="center"/>
    </xf>
    <xf borderId="15" fillId="0" fontId="16" numFmtId="166" xfId="0" applyAlignment="1" applyBorder="1" applyFont="1" applyNumberFormat="1">
      <alignment vertical="center"/>
    </xf>
    <xf borderId="83" fillId="0" fontId="16" numFmtId="166" xfId="0" applyAlignment="1" applyBorder="1" applyFont="1" applyNumberFormat="1">
      <alignment vertical="center"/>
    </xf>
    <xf borderId="11" fillId="0" fontId="16" numFmtId="165" xfId="0" applyAlignment="1" applyBorder="1" applyFont="1" applyNumberFormat="1">
      <alignment horizontal="center" shrinkToFit="1" vertical="center" wrapText="0"/>
    </xf>
    <xf borderId="1" fillId="0" fontId="9" numFmtId="165" xfId="0" applyAlignment="1" applyBorder="1" applyFont="1" applyNumberFormat="1">
      <alignment horizontal="center" shrinkToFit="1" vertical="center" wrapText="0"/>
    </xf>
    <xf borderId="8" fillId="0" fontId="9" numFmtId="165" xfId="0" applyAlignment="1" applyBorder="1" applyFont="1" applyNumberFormat="1">
      <alignment horizontal="center" shrinkToFit="1" vertical="center" wrapText="0"/>
    </xf>
    <xf borderId="14" fillId="0" fontId="19" numFmtId="165" xfId="0" applyAlignment="1" applyBorder="1" applyFont="1" applyNumberFormat="1">
      <alignment horizontal="left" shrinkToFit="0" vertical="center" wrapText="1"/>
    </xf>
    <xf borderId="108" fillId="0" fontId="16" numFmtId="165" xfId="0" applyAlignment="1" applyBorder="1" applyFont="1" applyNumberFormat="1">
      <alignment vertical="center"/>
    </xf>
    <xf borderId="1" fillId="13" fontId="16" numFmtId="165" xfId="0" applyAlignment="1" applyBorder="1" applyFont="1" applyNumberFormat="1">
      <alignment horizontal="center" vertical="center"/>
    </xf>
    <xf borderId="13" fillId="0" fontId="9" numFmtId="165" xfId="0" applyAlignment="1" applyBorder="1" applyFont="1" applyNumberFormat="1">
      <alignment horizontal="right" vertical="center"/>
    </xf>
    <xf borderId="2" fillId="0" fontId="9" numFmtId="166" xfId="0" applyAlignment="1" applyBorder="1" applyFont="1" applyNumberFormat="1">
      <alignment vertical="center"/>
    </xf>
    <xf borderId="8" fillId="0" fontId="19" numFmtId="165" xfId="0" applyAlignment="1" applyBorder="1" applyFont="1" applyNumberFormat="1">
      <alignment horizontal="center" shrinkToFit="1" vertical="center" wrapText="0"/>
    </xf>
    <xf borderId="1" fillId="0" fontId="19" numFmtId="172" xfId="0" applyAlignment="1" applyBorder="1" applyFont="1" applyNumberFormat="1">
      <alignment shrinkToFit="1" vertical="center" wrapText="0"/>
    </xf>
    <xf borderId="1" fillId="0" fontId="19" numFmtId="183" xfId="0" applyAlignment="1" applyBorder="1" applyFont="1" applyNumberFormat="1">
      <alignment shrinkToFit="1" vertical="center" wrapText="0"/>
    </xf>
    <xf borderId="8" fillId="0" fontId="19" numFmtId="183" xfId="0" applyAlignment="1" applyBorder="1" applyFont="1" applyNumberFormat="1">
      <alignment horizontal="center" shrinkToFit="1" vertical="center" wrapText="0"/>
    </xf>
    <xf borderId="14" fillId="0" fontId="9" numFmtId="165" xfId="0" applyAlignment="1" applyBorder="1" applyFont="1" applyNumberFormat="1">
      <alignment horizontal="center" shrinkToFit="1" vertical="center" wrapText="0"/>
    </xf>
    <xf borderId="8" fillId="0" fontId="19" numFmtId="183" xfId="0" applyAlignment="1" applyBorder="1" applyFont="1" applyNumberFormat="1">
      <alignment horizontal="right" shrinkToFit="1" vertical="center" wrapText="0"/>
    </xf>
    <xf borderId="27" fillId="17" fontId="16" numFmtId="165" xfId="0" applyAlignment="1" applyBorder="1" applyFont="1" applyNumberFormat="1">
      <alignment vertical="center"/>
    </xf>
    <xf borderId="0" fillId="0" fontId="104" numFmtId="165" xfId="0" applyAlignment="1" applyFont="1" applyNumberFormat="1">
      <alignment vertical="center"/>
    </xf>
    <xf borderId="8" fillId="0" fontId="19" numFmtId="165" xfId="0" applyAlignment="1" applyBorder="1" applyFont="1" applyNumberFormat="1">
      <alignment shrinkToFit="1" vertical="center" wrapText="0"/>
    </xf>
    <xf borderId="14" fillId="0" fontId="19" numFmtId="183" xfId="0" applyAlignment="1" applyBorder="1" applyFont="1" applyNumberFormat="1">
      <alignment horizontal="center" shrinkToFit="1" vertical="center" wrapText="0"/>
    </xf>
    <xf borderId="0" fillId="0" fontId="19" numFmtId="165" xfId="0" applyAlignment="1" applyFont="1" applyNumberFormat="1">
      <alignment horizontal="left" shrinkToFit="0" vertical="center" wrapText="1"/>
    </xf>
    <xf borderId="13" fillId="0" fontId="16" numFmtId="165" xfId="0" applyAlignment="1" applyBorder="1" applyFont="1" applyNumberFormat="1">
      <alignment horizontal="center" vertical="center"/>
    </xf>
    <xf borderId="14" fillId="0" fontId="19" numFmtId="165" xfId="0" applyAlignment="1" applyBorder="1" applyFont="1" applyNumberFormat="1">
      <alignment horizontal="center" shrinkToFit="1" vertical="center" wrapText="0"/>
    </xf>
    <xf borderId="0" fillId="0" fontId="42" numFmtId="165" xfId="0" applyAlignment="1" applyFont="1" applyNumberFormat="1">
      <alignment horizontal="center" vertical="center"/>
    </xf>
    <xf borderId="13" fillId="0" fontId="42" numFmtId="165" xfId="0" applyAlignment="1" applyBorder="1" applyFont="1" applyNumberFormat="1">
      <alignment horizontal="center" vertical="center"/>
    </xf>
    <xf borderId="0" fillId="0" fontId="9" numFmtId="165" xfId="0" applyAlignment="1" applyFont="1" applyNumberFormat="1">
      <alignment horizontal="center" shrinkToFit="1" vertical="center" wrapText="0"/>
    </xf>
    <xf borderId="0" fillId="0" fontId="16" numFmtId="184" xfId="0" applyAlignment="1" applyFont="1" applyNumberFormat="1">
      <alignment vertical="center"/>
    </xf>
    <xf borderId="0" fillId="0" fontId="19" numFmtId="183" xfId="0" applyAlignment="1" applyFont="1" applyNumberFormat="1">
      <alignment horizontal="center" shrinkToFit="1" vertical="center" wrapText="0"/>
    </xf>
    <xf borderId="13" fillId="0" fontId="42" numFmtId="165" xfId="0" applyAlignment="1" applyBorder="1" applyFont="1" applyNumberFormat="1">
      <alignment horizontal="right" vertical="center"/>
    </xf>
    <xf borderId="2" fillId="0" fontId="9" numFmtId="165" xfId="0" applyAlignment="1" applyBorder="1" applyFont="1" applyNumberFormat="1">
      <alignment horizontal="center" vertical="center"/>
    </xf>
    <xf borderId="2" fillId="0" fontId="16" numFmtId="166" xfId="0" applyAlignment="1" applyBorder="1" applyFont="1" applyNumberFormat="1">
      <alignment horizontal="center" vertical="center"/>
    </xf>
    <xf borderId="1" fillId="17" fontId="105" numFmtId="165" xfId="0" applyAlignment="1" applyBorder="1" applyFont="1" applyNumberFormat="1">
      <alignment horizontal="center" shrinkToFit="0" vertical="center" wrapText="1"/>
    </xf>
    <xf borderId="18" fillId="0" fontId="42" numFmtId="165" xfId="0" applyAlignment="1" applyBorder="1" applyFont="1" applyNumberFormat="1">
      <alignment vertical="center"/>
    </xf>
    <xf borderId="2" fillId="0" fontId="42" numFmtId="165" xfId="0" applyAlignment="1" applyBorder="1" applyFont="1" applyNumberFormat="1">
      <alignment vertical="center"/>
    </xf>
    <xf borderId="21" fillId="0" fontId="9" numFmtId="165" xfId="0" applyAlignment="1" applyBorder="1" applyFont="1" applyNumberFormat="1">
      <alignment vertical="center"/>
    </xf>
    <xf borderId="2" fillId="0" fontId="16" numFmtId="172" xfId="0" applyAlignment="1" applyBorder="1" applyFont="1" applyNumberFormat="1">
      <alignment vertical="center"/>
    </xf>
    <xf borderId="2" fillId="0" fontId="16" numFmtId="166" xfId="0" applyAlignment="1" applyBorder="1" applyFont="1" applyNumberFormat="1">
      <alignment vertical="center"/>
    </xf>
    <xf borderId="7" fillId="0" fontId="16" numFmtId="166" xfId="0" applyAlignment="1" applyBorder="1" applyFont="1" applyNumberFormat="1">
      <alignment vertical="center"/>
    </xf>
    <xf borderId="8" fillId="0" fontId="105" numFmtId="165" xfId="0" applyAlignment="1" applyBorder="1" applyFont="1" applyNumberFormat="1">
      <alignment vertical="center"/>
    </xf>
    <xf borderId="10" fillId="0" fontId="16" numFmtId="172" xfId="0" applyAlignment="1" applyBorder="1" applyFont="1" applyNumberFormat="1">
      <alignment vertical="center"/>
    </xf>
    <xf borderId="10" fillId="0" fontId="16" numFmtId="166" xfId="0" applyAlignment="1" applyBorder="1" applyFont="1" applyNumberFormat="1">
      <alignment vertical="center"/>
    </xf>
    <xf borderId="79" fillId="17" fontId="16" numFmtId="165" xfId="0" applyAlignment="1" applyBorder="1" applyFont="1" applyNumberFormat="1">
      <alignment vertical="center"/>
    </xf>
    <xf borderId="18" fillId="0" fontId="9" numFmtId="165" xfId="0" applyAlignment="1" applyBorder="1" applyFont="1" applyNumberFormat="1">
      <alignment vertical="center"/>
    </xf>
    <xf borderId="10" fillId="0" fontId="9" numFmtId="185" xfId="0" applyAlignment="1" applyBorder="1" applyFont="1" applyNumberFormat="1">
      <alignment horizontal="center" vertical="center"/>
    </xf>
    <xf borderId="15" fillId="0" fontId="105" numFmtId="172" xfId="0" applyAlignment="1" applyBorder="1" applyFont="1" applyNumberFormat="1">
      <alignment vertical="center"/>
    </xf>
    <xf borderId="72" fillId="17" fontId="16" numFmtId="165" xfId="0" applyAlignment="1" applyBorder="1" applyFont="1" applyNumberFormat="1">
      <alignment vertical="center"/>
    </xf>
    <xf borderId="78" fillId="18" fontId="16" numFmtId="166" xfId="0" applyAlignment="1" applyBorder="1" applyFill="1" applyFont="1" applyNumberFormat="1">
      <alignment vertical="center"/>
    </xf>
    <xf borderId="10" fillId="0" fontId="2" numFmtId="0" xfId="0" applyAlignment="1" applyBorder="1" applyFont="1">
      <alignment vertical="center"/>
    </xf>
    <xf borderId="83" fillId="0" fontId="16" numFmtId="165" xfId="0" applyAlignment="1" applyBorder="1" applyFont="1" applyNumberFormat="1">
      <alignment vertical="center"/>
    </xf>
    <xf borderId="14" fillId="0" fontId="42" numFmtId="165" xfId="0" applyAlignment="1" applyBorder="1" applyFont="1" applyNumberFormat="1">
      <alignment vertical="center"/>
    </xf>
    <xf borderId="0" fillId="0" fontId="106" numFmtId="165" xfId="0" applyAlignment="1" applyFont="1" applyNumberFormat="1">
      <alignment vertical="center"/>
    </xf>
    <xf borderId="62" fillId="13" fontId="16" numFmtId="165" xfId="0" applyAlignment="1" applyBorder="1" applyFont="1" applyNumberFormat="1">
      <alignment horizontal="center" vertical="center"/>
    </xf>
    <xf borderId="62" fillId="17" fontId="16" numFmtId="168" xfId="0" applyAlignment="1" applyBorder="1" applyFont="1" applyNumberFormat="1">
      <alignment horizontal="center" vertical="center"/>
    </xf>
    <xf borderId="7" fillId="0" fontId="16" numFmtId="186" xfId="0" applyAlignment="1" applyBorder="1" applyFont="1" applyNumberFormat="1">
      <alignment horizontal="center" shrinkToFit="0" vertical="center" wrapText="1"/>
    </xf>
    <xf borderId="7" fillId="0" fontId="16" numFmtId="172" xfId="0" applyAlignment="1" applyBorder="1" applyFont="1" applyNumberFormat="1">
      <alignment horizontal="center" shrinkToFit="0" vertical="center" wrapText="1"/>
    </xf>
    <xf borderId="7" fillId="0" fontId="16" numFmtId="166" xfId="0" applyAlignment="1" applyBorder="1" applyFont="1" applyNumberFormat="1">
      <alignment horizontal="center" shrinkToFit="1" vertical="center" wrapText="0"/>
    </xf>
    <xf borderId="62" fillId="17" fontId="16" numFmtId="165" xfId="0" applyAlignment="1" applyBorder="1" applyFont="1" applyNumberFormat="1">
      <alignment horizontal="center" shrinkToFit="0" vertical="center" wrapText="1"/>
    </xf>
    <xf borderId="7" fillId="0" fontId="16" numFmtId="166" xfId="0" applyAlignment="1" applyBorder="1" applyFont="1" applyNumberFormat="1">
      <alignment horizontal="center" shrinkToFit="0" vertical="center" wrapText="1"/>
    </xf>
    <xf borderId="1" fillId="0" fontId="16" numFmtId="186" xfId="0" applyAlignment="1" applyBorder="1" applyFont="1" applyNumberFormat="1">
      <alignment horizontal="center" shrinkToFit="0" vertical="center" wrapText="1"/>
    </xf>
    <xf borderId="1" fillId="18" fontId="16" numFmtId="166" xfId="0" applyAlignment="1" applyBorder="1" applyFont="1" applyNumberFormat="1">
      <alignment horizontal="center" shrinkToFit="0" vertical="center" wrapText="1"/>
    </xf>
    <xf borderId="2" fillId="0" fontId="16" numFmtId="165" xfId="0" applyAlignment="1" applyBorder="1" applyFont="1" applyNumberFormat="1">
      <alignment horizontal="center" vertical="center"/>
    </xf>
    <xf borderId="0" fillId="0" fontId="107" numFmtId="165" xfId="0" applyAlignment="1" applyFont="1" applyNumberFormat="1">
      <alignment horizontal="center" shrinkToFit="1" vertical="center" wrapText="0"/>
    </xf>
    <xf borderId="14" fillId="0" fontId="16" numFmtId="165" xfId="0" applyAlignment="1" applyBorder="1" applyFont="1" applyNumberFormat="1">
      <alignment vertical="center"/>
    </xf>
    <xf borderId="1" fillId="17" fontId="16" numFmtId="168" xfId="0" applyAlignment="1" applyBorder="1" applyFont="1" applyNumberFormat="1">
      <alignment horizontal="center" vertical="center"/>
    </xf>
    <xf borderId="0" fillId="0" fontId="108" numFmtId="165" xfId="0" applyAlignment="1" applyFont="1" applyNumberFormat="1">
      <alignment horizontal="left" vertical="center"/>
    </xf>
    <xf borderId="0" fillId="0" fontId="109" numFmtId="165" xfId="0" applyAlignment="1" applyFont="1" applyNumberFormat="1">
      <alignment vertical="center"/>
    </xf>
    <xf borderId="0" fillId="0" fontId="110" numFmtId="165" xfId="0" applyAlignment="1" applyFont="1" applyNumberFormat="1">
      <alignment horizontal="left" vertical="center"/>
    </xf>
    <xf borderId="14" fillId="0" fontId="16" numFmtId="165" xfId="0" applyAlignment="1" applyBorder="1" applyFont="1" applyNumberFormat="1">
      <alignment horizontal="center" vertical="center"/>
    </xf>
    <xf borderId="15" fillId="0" fontId="9" numFmtId="165" xfId="0" applyAlignment="1" applyBorder="1" applyFont="1" applyNumberFormat="1">
      <alignment vertical="center"/>
    </xf>
    <xf borderId="12" fillId="0" fontId="16" numFmtId="165" xfId="0" applyAlignment="1" applyBorder="1" applyFont="1" applyNumberFormat="1">
      <alignment vertical="center"/>
    </xf>
    <xf borderId="15" fillId="0" fontId="2" numFmtId="0" xfId="0" applyAlignment="1" applyBorder="1" applyFont="1">
      <alignment vertical="center"/>
    </xf>
    <xf borderId="0" fillId="0" fontId="103" numFmtId="165" xfId="0" applyAlignment="1" applyFont="1" applyNumberFormat="1">
      <alignment horizontal="center" vertical="center"/>
    </xf>
    <xf borderId="72" fillId="13" fontId="16" numFmtId="165" xfId="0" applyAlignment="1" applyBorder="1" applyFont="1" applyNumberFormat="1">
      <alignment vertical="center"/>
    </xf>
    <xf borderId="11" fillId="0" fontId="2" numFmtId="0" xfId="0" applyAlignment="1" applyBorder="1" applyFont="1">
      <alignment vertical="center"/>
    </xf>
    <xf borderId="9" fillId="0" fontId="19" numFmtId="165" xfId="0" applyAlignment="1" applyBorder="1" applyFont="1" applyNumberFormat="1">
      <alignment horizontal="center" shrinkToFit="1" vertical="center" wrapText="0"/>
    </xf>
    <xf borderId="8" fillId="0" fontId="19" numFmtId="165" xfId="0" applyAlignment="1" applyBorder="1" applyFont="1" applyNumberFormat="1">
      <alignment horizontal="right" shrinkToFit="1" vertical="center" wrapText="0"/>
    </xf>
    <xf borderId="9" fillId="0" fontId="19" numFmtId="165" xfId="0" applyAlignment="1" applyBorder="1" applyFont="1" applyNumberFormat="1">
      <alignment horizontal="right" shrinkToFit="1" vertical="center" wrapText="0"/>
    </xf>
    <xf borderId="108" fillId="0" fontId="16" numFmtId="166" xfId="0" applyAlignment="1" applyBorder="1" applyFont="1" applyNumberFormat="1">
      <alignment vertical="center"/>
    </xf>
    <xf borderId="71" fillId="18" fontId="16" numFmtId="165" xfId="0" applyAlignment="1" applyBorder="1" applyFont="1" applyNumberFormat="1">
      <alignment vertical="center"/>
    </xf>
    <xf borderId="135" fillId="17" fontId="16" numFmtId="165" xfId="0" applyAlignment="1" applyBorder="1" applyFont="1" applyNumberFormat="1">
      <alignment vertical="center"/>
    </xf>
    <xf borderId="8" fillId="0" fontId="16" numFmtId="165" xfId="0" applyAlignment="1" applyBorder="1" applyFont="1" applyNumberFormat="1">
      <alignment vertical="center"/>
    </xf>
    <xf borderId="10" fillId="0" fontId="16" numFmtId="165" xfId="0" applyAlignment="1" applyBorder="1" applyFont="1" applyNumberFormat="1">
      <alignment vertical="center"/>
    </xf>
    <xf borderId="14" fillId="0" fontId="9" numFmtId="183" xfId="0" applyAlignment="1" applyBorder="1" applyFont="1" applyNumberFormat="1">
      <alignment horizontal="center" vertical="center"/>
    </xf>
    <xf borderId="58" fillId="13" fontId="42" numFmtId="165" xfId="0" applyAlignment="1" applyBorder="1" applyFont="1" applyNumberFormat="1">
      <alignment horizontal="center" vertical="center"/>
    </xf>
    <xf borderId="62" fillId="13" fontId="42" numFmtId="165" xfId="0" applyAlignment="1" applyBorder="1" applyFont="1" applyNumberFormat="1">
      <alignment horizontal="center" vertical="center"/>
    </xf>
    <xf borderId="155" fillId="0" fontId="16" numFmtId="172" xfId="0" applyAlignment="1" applyBorder="1" applyFont="1" applyNumberFormat="1">
      <alignment vertical="center"/>
    </xf>
    <xf borderId="27" fillId="13" fontId="16" numFmtId="165" xfId="0" applyAlignment="1" applyBorder="1" applyFont="1" applyNumberFormat="1">
      <alignment vertical="center"/>
    </xf>
    <xf borderId="156" fillId="0" fontId="16" numFmtId="166" xfId="0" applyAlignment="1" applyBorder="1" applyFont="1" applyNumberFormat="1">
      <alignment vertical="center"/>
    </xf>
    <xf borderId="155" fillId="0" fontId="16" numFmtId="165" xfId="0" applyAlignment="1" applyBorder="1" applyFont="1" applyNumberFormat="1">
      <alignment vertical="center"/>
    </xf>
    <xf borderId="155" fillId="0" fontId="16" numFmtId="165" xfId="0" applyAlignment="1" applyBorder="1" applyFont="1" applyNumberFormat="1">
      <alignment horizontal="center" vertical="center"/>
    </xf>
    <xf borderId="157" fillId="0" fontId="16" numFmtId="165" xfId="0" applyAlignment="1" applyBorder="1" applyFont="1" applyNumberFormat="1">
      <alignment horizontal="center" vertical="center"/>
    </xf>
    <xf borderId="15" fillId="0" fontId="42" numFmtId="172" xfId="0" applyAlignment="1" applyBorder="1" applyFont="1" applyNumberFormat="1">
      <alignment vertical="center"/>
    </xf>
    <xf borderId="15" fillId="0" fontId="42" numFmtId="166" xfId="0" applyAlignment="1" applyBorder="1" applyFont="1" applyNumberFormat="1">
      <alignment vertical="center"/>
    </xf>
    <xf borderId="0" fillId="0" fontId="111" numFmtId="165" xfId="0" applyAlignment="1" applyFont="1" applyNumberFormat="1">
      <alignment vertical="center"/>
    </xf>
    <xf borderId="0" fillId="0" fontId="112" numFmtId="165" xfId="0" applyAlignment="1" applyFont="1" applyNumberFormat="1">
      <alignment vertical="center"/>
    </xf>
    <xf borderId="158" fillId="0" fontId="113" numFmtId="165" xfId="0" applyAlignment="1" applyBorder="1" applyFont="1" applyNumberFormat="1">
      <alignment vertical="center"/>
    </xf>
    <xf borderId="157" fillId="0" fontId="42" numFmtId="165" xfId="0" applyAlignment="1" applyBorder="1" applyFont="1" applyNumberFormat="1">
      <alignment horizontal="center" vertical="center"/>
    </xf>
    <xf borderId="152" fillId="0" fontId="42" numFmtId="165" xfId="0" applyAlignment="1" applyBorder="1" applyFont="1" applyNumberFormat="1">
      <alignment horizontal="center" shrinkToFit="0" vertical="center" wrapText="1"/>
    </xf>
    <xf borderId="152" fillId="0" fontId="42" numFmtId="165" xfId="0" applyAlignment="1" applyBorder="1" applyFont="1" applyNumberFormat="1">
      <alignment horizontal="center" shrinkToFit="1" vertical="center" wrapText="0"/>
    </xf>
    <xf borderId="153" fillId="0" fontId="42" numFmtId="165" xfId="0" applyAlignment="1" applyBorder="1" applyFont="1" applyNumberFormat="1">
      <alignment horizontal="center" shrinkToFit="0" vertical="center" wrapText="1"/>
    </xf>
    <xf borderId="8" fillId="0" fontId="42" numFmtId="165" xfId="0" applyAlignment="1" applyBorder="1" applyFont="1" applyNumberFormat="1">
      <alignment horizontal="center" shrinkToFit="0" vertical="center" wrapText="1"/>
    </xf>
    <xf borderId="9" fillId="0" fontId="42" numFmtId="165" xfId="0" applyAlignment="1" applyBorder="1" applyFont="1" applyNumberFormat="1">
      <alignment horizontal="center" shrinkToFit="0" vertical="center" wrapText="1"/>
    </xf>
    <xf borderId="0" fillId="0" fontId="42" numFmtId="165" xfId="0" applyAlignment="1" applyFont="1" applyNumberFormat="1">
      <alignment horizontal="center" shrinkToFit="0" vertical="center" wrapText="1"/>
    </xf>
    <xf borderId="1" fillId="0" fontId="42" numFmtId="165" xfId="0" applyAlignment="1" applyBorder="1" applyFont="1" applyNumberFormat="1">
      <alignment vertical="center"/>
    </xf>
    <xf borderId="1" fillId="0" fontId="42" numFmtId="165" xfId="0" applyAlignment="1" applyBorder="1" applyFont="1" applyNumberFormat="1">
      <alignment horizontal="center" shrinkToFit="0" vertical="center" wrapText="1"/>
    </xf>
    <xf borderId="1" fillId="0" fontId="42" numFmtId="165" xfId="0" applyAlignment="1" applyBorder="1" applyFont="1" applyNumberFormat="1">
      <alignment horizontal="center" shrinkToFit="1" vertical="center" wrapText="0"/>
    </xf>
    <xf borderId="159" fillId="0" fontId="42" numFmtId="165" xfId="0" applyAlignment="1" applyBorder="1" applyFont="1" applyNumberFormat="1">
      <alignment horizontal="center" shrinkToFit="0" vertical="center" wrapText="1"/>
    </xf>
    <xf borderId="9" fillId="0" fontId="42" numFmtId="165" xfId="0" applyAlignment="1" applyBorder="1" applyFont="1" applyNumberFormat="1">
      <alignment vertical="center"/>
    </xf>
    <xf borderId="158" fillId="0" fontId="42" numFmtId="165" xfId="0" applyAlignment="1" applyBorder="1" applyFont="1" applyNumberFormat="1">
      <alignment horizontal="center" vertical="center"/>
    </xf>
    <xf borderId="1" fillId="13" fontId="42" numFmtId="165" xfId="0" applyAlignment="1" applyBorder="1" applyFont="1" applyNumberFormat="1">
      <alignment vertical="center"/>
    </xf>
    <xf borderId="1" fillId="0" fontId="42" numFmtId="172" xfId="0" applyAlignment="1" applyBorder="1" applyFont="1" applyNumberFormat="1">
      <alignment horizontal="center" shrinkToFit="0" vertical="center" wrapText="1"/>
    </xf>
    <xf borderId="1" fillId="0" fontId="42" numFmtId="166" xfId="0" applyAlignment="1" applyBorder="1" applyFont="1" applyNumberFormat="1">
      <alignment horizontal="center" shrinkToFit="1" vertical="center" wrapText="0"/>
    </xf>
    <xf borderId="1" fillId="0" fontId="42" numFmtId="166" xfId="0" applyAlignment="1" applyBorder="1" applyFont="1" applyNumberFormat="1">
      <alignment horizontal="center" shrinkToFit="0" vertical="center" wrapText="1"/>
    </xf>
    <xf borderId="1" fillId="0" fontId="42" numFmtId="166" xfId="0" applyAlignment="1" applyBorder="1" applyFont="1" applyNumberFormat="1">
      <alignment vertical="center"/>
    </xf>
    <xf borderId="83" fillId="0" fontId="42" numFmtId="165" xfId="0" applyAlignment="1" applyBorder="1" applyFont="1" applyNumberFormat="1">
      <alignment vertical="center"/>
    </xf>
    <xf borderId="27" fillId="13" fontId="42" numFmtId="165" xfId="0" applyAlignment="1" applyBorder="1" applyFont="1" applyNumberFormat="1">
      <alignment vertical="center"/>
    </xf>
    <xf borderId="0" fillId="0" fontId="42" numFmtId="172" xfId="0" applyAlignment="1" applyFont="1" applyNumberFormat="1">
      <alignment vertical="center"/>
    </xf>
    <xf borderId="108" fillId="0" fontId="42" numFmtId="165" xfId="0" applyAlignment="1" applyBorder="1" applyFont="1" applyNumberFormat="1">
      <alignment vertical="center"/>
    </xf>
    <xf borderId="1" fillId="0" fontId="42" numFmtId="165" xfId="0" applyAlignment="1" applyBorder="1" applyFont="1" applyNumberFormat="1">
      <alignment horizontal="center" vertical="center"/>
    </xf>
    <xf borderId="27" fillId="13" fontId="42" numFmtId="166" xfId="0" applyAlignment="1" applyBorder="1" applyFont="1" applyNumberFormat="1">
      <alignment vertical="center"/>
    </xf>
    <xf borderId="27" fillId="18" fontId="42" numFmtId="165" xfId="0" applyAlignment="1" applyBorder="1" applyFont="1" applyNumberFormat="1">
      <alignment vertical="center"/>
    </xf>
    <xf borderId="160" fillId="18" fontId="42" numFmtId="166" xfId="0" applyAlignment="1" applyBorder="1" applyFont="1" applyNumberFormat="1">
      <alignment vertical="center"/>
    </xf>
    <xf borderId="1" fillId="18" fontId="42" numFmtId="165" xfId="0" applyAlignment="1" applyBorder="1" applyFont="1" applyNumberFormat="1">
      <alignment horizontal="center" vertical="center"/>
    </xf>
    <xf borderId="62" fillId="13" fontId="42" numFmtId="165" xfId="0" applyAlignment="1" applyBorder="1" applyFont="1" applyNumberFormat="1">
      <alignment vertical="center"/>
    </xf>
    <xf borderId="7" fillId="0" fontId="42" numFmtId="168" xfId="0" applyAlignment="1" applyBorder="1" applyFont="1" applyNumberFormat="1">
      <alignment horizontal="center" vertical="center"/>
    </xf>
    <xf borderId="7" fillId="0" fontId="42" numFmtId="186" xfId="0" applyAlignment="1" applyBorder="1" applyFont="1" applyNumberFormat="1">
      <alignment horizontal="center" shrinkToFit="0" vertical="center" wrapText="1"/>
    </xf>
    <xf borderId="7" fillId="0" fontId="42" numFmtId="172" xfId="0" applyAlignment="1" applyBorder="1" applyFont="1" applyNumberFormat="1">
      <alignment horizontal="center" shrinkToFit="0" vertical="center" wrapText="1"/>
    </xf>
    <xf borderId="7" fillId="0" fontId="42" numFmtId="166" xfId="0" applyAlignment="1" applyBorder="1" applyFont="1" applyNumberFormat="1">
      <alignment horizontal="center" shrinkToFit="1" vertical="center" wrapText="0"/>
    </xf>
    <xf borderId="7" fillId="0" fontId="42" numFmtId="165" xfId="0" applyAlignment="1" applyBorder="1" applyFont="1" applyNumberFormat="1">
      <alignment horizontal="center" shrinkToFit="0" vertical="center" wrapText="1"/>
    </xf>
    <xf borderId="7" fillId="0" fontId="42" numFmtId="166" xfId="0" applyAlignment="1" applyBorder="1" applyFont="1" applyNumberFormat="1">
      <alignment horizontal="center" shrinkToFit="0" vertical="center" wrapText="1"/>
    </xf>
    <xf borderId="0" fillId="0" fontId="42" numFmtId="186" xfId="0" applyAlignment="1" applyFont="1" applyNumberFormat="1">
      <alignment vertical="center"/>
    </xf>
    <xf borderId="1" fillId="0" fontId="42" numFmtId="186" xfId="0" applyAlignment="1" applyBorder="1" applyFont="1" applyNumberFormat="1">
      <alignment horizontal="center" shrinkToFit="0" vertical="center" wrapText="1"/>
    </xf>
    <xf borderId="1" fillId="18" fontId="42" numFmtId="166" xfId="0" applyAlignment="1" applyBorder="1" applyFont="1" applyNumberFormat="1">
      <alignment horizontal="center" shrinkToFit="0" vertical="center" wrapText="1"/>
    </xf>
    <xf borderId="1" fillId="0" fontId="42" numFmtId="168" xfId="0" applyAlignment="1" applyBorder="1" applyFont="1" applyNumberFormat="1">
      <alignment horizontal="center" vertical="center"/>
    </xf>
    <xf borderId="72" fillId="13" fontId="42" numFmtId="165" xfId="0" applyAlignment="1" applyBorder="1" applyFont="1" applyNumberFormat="1">
      <alignment vertical="center"/>
    </xf>
    <xf borderId="83" fillId="0" fontId="42" numFmtId="166" xfId="0" applyAlignment="1" applyBorder="1" applyFont="1" applyNumberFormat="1">
      <alignment vertical="center"/>
    </xf>
    <xf borderId="108" fillId="0" fontId="42" numFmtId="166" xfId="0" applyAlignment="1" applyBorder="1" applyFont="1" applyNumberFormat="1">
      <alignment vertical="center"/>
    </xf>
    <xf borderId="71" fillId="18" fontId="42" numFmtId="165" xfId="0" applyAlignment="1" applyBorder="1" applyFont="1" applyNumberFormat="1">
      <alignment vertical="center"/>
    </xf>
    <xf borderId="10" fillId="0" fontId="42" numFmtId="165" xfId="0" applyAlignment="1" applyBorder="1" applyFont="1" applyNumberFormat="1">
      <alignment vertical="center"/>
    </xf>
    <xf borderId="10" fillId="0" fontId="42" numFmtId="172" xfId="0" applyAlignment="1" applyBorder="1" applyFont="1" applyNumberFormat="1">
      <alignment vertical="center"/>
    </xf>
    <xf borderId="10" fillId="0" fontId="42" numFmtId="166" xfId="0" applyAlignment="1" applyBorder="1" applyFont="1" applyNumberFormat="1">
      <alignment vertical="center"/>
    </xf>
    <xf borderId="8" fillId="0" fontId="42" numFmtId="165" xfId="0" applyAlignment="1" applyBorder="1" applyFont="1" applyNumberFormat="1">
      <alignment vertical="center"/>
    </xf>
    <xf borderId="70" fillId="18" fontId="42" numFmtId="165" xfId="0" applyAlignment="1" applyBorder="1" applyFont="1" applyNumberFormat="1">
      <alignment vertical="center"/>
    </xf>
    <xf borderId="150" fillId="13" fontId="42" numFmtId="165" xfId="0" applyAlignment="1" applyBorder="1" applyFont="1" applyNumberFormat="1">
      <alignment horizontal="center" vertical="center"/>
    </xf>
    <xf borderId="155" fillId="0" fontId="42" numFmtId="165" xfId="0" applyAlignment="1" applyBorder="1" applyFont="1" applyNumberFormat="1">
      <alignment vertical="center"/>
    </xf>
    <xf borderId="155" fillId="0" fontId="42" numFmtId="165" xfId="0" applyAlignment="1" applyBorder="1" applyFont="1" applyNumberFormat="1">
      <alignment horizontal="center" vertical="center"/>
    </xf>
    <xf borderId="156" fillId="0" fontId="42" numFmtId="166" xfId="0" applyAlignment="1" applyBorder="1" applyFont="1" applyNumberFormat="1">
      <alignment vertical="center"/>
    </xf>
    <xf borderId="1" fillId="3" fontId="96" numFmtId="0" xfId="0" applyAlignment="1" applyBorder="1" applyFont="1">
      <alignment shrinkToFit="0" vertical="center" wrapText="1"/>
    </xf>
    <xf borderId="2" fillId="0" fontId="101" numFmtId="165" xfId="0" applyAlignment="1" applyBorder="1" applyFont="1" applyNumberFormat="1">
      <alignment horizontal="right" vertical="center"/>
    </xf>
    <xf borderId="0" fillId="0" fontId="96" numFmtId="0" xfId="0" applyAlignment="1" applyFont="1">
      <alignment vertical="center"/>
    </xf>
    <xf borderId="108" fillId="0" fontId="40" numFmtId="165" xfId="0" applyAlignment="1" applyBorder="1" applyFont="1" applyNumberFormat="1">
      <alignment horizontal="center" shrinkToFit="1" vertical="center" wrapText="0"/>
    </xf>
    <xf borderId="2" fillId="0" fontId="102" numFmtId="166" xfId="0" applyAlignment="1" applyBorder="1" applyFont="1" applyNumberFormat="1">
      <alignment vertical="center"/>
    </xf>
    <xf borderId="0" fillId="0" fontId="93" numFmtId="165" xfId="0" applyAlignment="1" applyFont="1" applyNumberFormat="1">
      <alignment shrinkToFit="1" vertical="center" wrapText="0"/>
    </xf>
    <xf borderId="13" fillId="0" fontId="101" numFmtId="165" xfId="0" applyAlignment="1" applyBorder="1" applyFont="1" applyNumberFormat="1">
      <alignment vertical="center"/>
    </xf>
    <xf borderId="0" fillId="0" fontId="101" numFmtId="165" xfId="0" applyAlignment="1" applyFont="1" applyNumberFormat="1">
      <alignment vertical="center"/>
    </xf>
    <xf borderId="0" fillId="0" fontId="101" numFmtId="165" xfId="0" applyAlignment="1" applyFont="1" applyNumberFormat="1">
      <alignment horizontal="right" vertical="center"/>
    </xf>
    <xf borderId="14" fillId="0" fontId="101" numFmtId="165" xfId="0" applyAlignment="1" applyBorder="1" applyFont="1" applyNumberFormat="1">
      <alignment vertical="center"/>
    </xf>
    <xf borderId="10" fillId="0" fontId="39" numFmtId="165" xfId="0" applyAlignment="1" applyBorder="1" applyFont="1" applyNumberFormat="1">
      <alignment vertical="center"/>
    </xf>
    <xf borderId="10" fillId="0" fontId="40" numFmtId="165" xfId="0" applyAlignment="1" applyBorder="1" applyFont="1" applyNumberFormat="1">
      <alignment vertical="center"/>
    </xf>
    <xf borderId="1" fillId="0" fontId="95" numFmtId="165" xfId="0" applyAlignment="1" applyBorder="1" applyFont="1" applyNumberFormat="1">
      <alignment horizontal="center" vertical="center"/>
    </xf>
    <xf borderId="108" fillId="0" fontId="95" numFmtId="165" xfId="0" applyAlignment="1" applyBorder="1" applyFont="1" applyNumberFormat="1">
      <alignment horizontal="center" shrinkToFit="1" vertical="center" wrapText="0"/>
    </xf>
    <xf borderId="14" fillId="0" fontId="40" numFmtId="165" xfId="0" applyAlignment="1" applyBorder="1" applyFont="1" applyNumberFormat="1">
      <alignment vertical="center"/>
    </xf>
    <xf borderId="0" fillId="0" fontId="114" numFmtId="165" xfId="0" applyAlignment="1" applyFont="1" applyNumberFormat="1">
      <alignment horizontal="right" vertical="center"/>
    </xf>
    <xf borderId="11" fillId="0" fontId="93" numFmtId="0" xfId="0" applyAlignment="1" applyBorder="1" applyFont="1">
      <alignment vertical="center"/>
    </xf>
    <xf borderId="0" fillId="0" fontId="93" numFmtId="182" xfId="0" applyAlignment="1" applyFont="1" applyNumberFormat="1">
      <alignment shrinkToFit="0" vertical="center" wrapText="1"/>
    </xf>
    <xf borderId="12" fillId="0" fontId="102" numFmtId="165" xfId="0" applyAlignment="1" applyBorder="1" applyFont="1" applyNumberFormat="1">
      <alignment vertical="center"/>
    </xf>
    <xf borderId="0" fillId="0" fontId="94" numFmtId="165" xfId="0" applyAlignment="1" applyFont="1" applyNumberFormat="1">
      <alignment horizontal="right" vertical="center"/>
    </xf>
    <xf borderId="2" fillId="0" fontId="114" numFmtId="166" xfId="0" applyAlignment="1" applyBorder="1" applyFont="1" applyNumberFormat="1">
      <alignment vertical="center"/>
    </xf>
    <xf borderId="0" fillId="0" fontId="95" numFmtId="165" xfId="0" applyAlignment="1" applyFont="1" applyNumberFormat="1">
      <alignment horizontal="left" shrinkToFit="0" vertical="center" wrapText="1"/>
    </xf>
    <xf borderId="14" fillId="0" fontId="95" numFmtId="165" xfId="0" applyAlignment="1" applyBorder="1" applyFont="1" applyNumberFormat="1">
      <alignment shrinkToFit="1" vertical="center" wrapText="0"/>
    </xf>
    <xf borderId="0" fillId="0" fontId="115" numFmtId="165" xfId="0" applyAlignment="1" applyFont="1" applyNumberFormat="1">
      <alignment vertical="center"/>
    </xf>
    <xf borderId="14" fillId="0" fontId="115" numFmtId="165" xfId="0" applyAlignment="1" applyBorder="1" applyFont="1" applyNumberFormat="1">
      <alignment vertical="center"/>
    </xf>
    <xf borderId="13" fillId="0" fontId="115" numFmtId="165" xfId="0" applyAlignment="1" applyBorder="1" applyFont="1" applyNumberFormat="1">
      <alignment vertical="center"/>
    </xf>
    <xf borderId="0" fillId="0" fontId="115" numFmtId="165" xfId="0" applyAlignment="1" applyFont="1" applyNumberFormat="1">
      <alignment horizontal="left" shrinkToFit="0" vertical="center" wrapText="1"/>
    </xf>
    <xf borderId="14" fillId="0" fontId="115" numFmtId="165" xfId="0" applyAlignment="1" applyBorder="1" applyFont="1" applyNumberFormat="1">
      <alignment horizontal="left" shrinkToFit="0" vertical="center" wrapText="1"/>
    </xf>
    <xf borderId="13" fillId="0" fontId="115" numFmtId="165" xfId="0" applyAlignment="1" applyBorder="1" applyFont="1" applyNumberFormat="1">
      <alignment horizontal="left" shrinkToFit="0" vertical="center" wrapText="1"/>
    </xf>
    <xf borderId="0" fillId="0" fontId="116" numFmtId="165" xfId="0" applyAlignment="1" applyFont="1" applyNumberFormat="1">
      <alignment vertical="center"/>
    </xf>
    <xf borderId="0" fillId="0" fontId="115" numFmtId="165" xfId="0" applyAlignment="1" applyFont="1" applyNumberFormat="1">
      <alignment horizontal="center" vertical="center"/>
    </xf>
    <xf borderId="14" fillId="0" fontId="115" numFmtId="165" xfId="0" applyAlignment="1" applyBorder="1" applyFont="1" applyNumberFormat="1">
      <alignment horizontal="center" vertical="center"/>
    </xf>
    <xf borderId="0" fillId="0" fontId="115" numFmtId="187" xfId="0" applyAlignment="1" applyFont="1" applyNumberFormat="1">
      <alignment vertical="center"/>
    </xf>
    <xf borderId="0" fillId="0" fontId="115" numFmtId="183" xfId="0" applyAlignment="1" applyFont="1" applyNumberFormat="1">
      <alignment horizontal="right" vertical="center"/>
    </xf>
    <xf borderId="2" fillId="0" fontId="115" numFmtId="165" xfId="0" applyAlignment="1" applyBorder="1" applyFont="1" applyNumberFormat="1">
      <alignment horizontal="right" vertical="center"/>
    </xf>
    <xf borderId="2" fillId="0" fontId="115" numFmtId="187" xfId="0" applyAlignment="1" applyBorder="1" applyFont="1" applyNumberFormat="1">
      <alignment vertical="center"/>
    </xf>
    <xf borderId="2" fillId="0" fontId="115" numFmtId="165" xfId="0" applyAlignment="1" applyBorder="1" applyFont="1" applyNumberFormat="1">
      <alignment vertical="center"/>
    </xf>
    <xf borderId="0" fillId="0" fontId="115" numFmtId="165" xfId="0" applyAlignment="1" applyFont="1" applyNumberFormat="1">
      <alignment horizontal="center" shrinkToFit="1" vertical="center" wrapText="0"/>
    </xf>
    <xf borderId="2" fillId="0" fontId="115" numFmtId="165" xfId="0" applyAlignment="1" applyBorder="1" applyFont="1" applyNumberFormat="1">
      <alignment horizontal="left" vertical="center"/>
    </xf>
    <xf borderId="2" fillId="0" fontId="115" numFmtId="188" xfId="0" applyAlignment="1" applyBorder="1" applyFont="1" applyNumberFormat="1">
      <alignment horizontal="right" vertical="center"/>
    </xf>
    <xf borderId="10" fillId="0" fontId="115" numFmtId="165" xfId="0" applyAlignment="1" applyBorder="1" applyFont="1" applyNumberFormat="1">
      <alignment horizontal="left" vertical="center"/>
    </xf>
    <xf borderId="10" fillId="0" fontId="115" numFmtId="165" xfId="0" applyAlignment="1" applyBorder="1" applyFont="1" applyNumberFormat="1">
      <alignment vertical="center"/>
    </xf>
    <xf borderId="10" fillId="0" fontId="115" numFmtId="188" xfId="0" applyAlignment="1" applyBorder="1" applyFont="1" applyNumberFormat="1">
      <alignment horizontal="right" vertical="center"/>
    </xf>
    <xf borderId="0" fillId="0" fontId="115" numFmtId="165" xfId="0" applyAlignment="1" applyFont="1" applyNumberFormat="1">
      <alignment horizontal="left" vertical="center"/>
    </xf>
    <xf borderId="0" fillId="0" fontId="115" numFmtId="188" xfId="0" applyAlignment="1" applyFont="1" applyNumberFormat="1">
      <alignment horizontal="right" vertical="center"/>
    </xf>
    <xf borderId="15" fillId="0" fontId="115" numFmtId="165" xfId="0" applyAlignment="1" applyBorder="1" applyFont="1" applyNumberFormat="1">
      <alignment horizontal="left" vertical="center"/>
    </xf>
    <xf borderId="15" fillId="0" fontId="115" numFmtId="188" xfId="0" applyAlignment="1" applyBorder="1" applyFont="1" applyNumberFormat="1">
      <alignment horizontal="right" vertical="center"/>
    </xf>
    <xf borderId="0" fillId="0" fontId="115" numFmtId="165" xfId="0" applyAlignment="1" applyFont="1" applyNumberFormat="1">
      <alignment horizontal="right" vertical="center"/>
    </xf>
    <xf borderId="0" fillId="0" fontId="115" numFmtId="184" xfId="0" applyAlignment="1" applyFont="1" applyNumberFormat="1">
      <alignment horizontal="left" vertical="center"/>
    </xf>
    <xf borderId="0" fillId="0" fontId="115" numFmtId="165" xfId="0" applyAlignment="1" applyFont="1" applyNumberFormat="1">
      <alignment shrinkToFit="1" vertical="center" wrapText="0"/>
    </xf>
    <xf borderId="21" fillId="0" fontId="115" numFmtId="165" xfId="0" applyAlignment="1" applyBorder="1" applyFont="1" applyNumberFormat="1">
      <alignment vertical="center"/>
    </xf>
    <xf borderId="18" fillId="0" fontId="115" numFmtId="165" xfId="0" applyAlignment="1" applyBorder="1" applyFont="1" applyNumberFormat="1">
      <alignment vertical="center"/>
    </xf>
    <xf borderId="15" fillId="0" fontId="115" numFmtId="165" xfId="0" applyAlignment="1" applyBorder="1" applyFont="1" applyNumberFormat="1">
      <alignment vertical="center"/>
    </xf>
    <xf borderId="12" fillId="0" fontId="115" numFmtId="165" xfId="0" applyAlignment="1" applyBorder="1" applyFont="1" applyNumberFormat="1">
      <alignment vertical="center"/>
    </xf>
    <xf borderId="11" fillId="0" fontId="115" numFmtId="165" xfId="0" applyAlignment="1" applyBorder="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25</xdr:col>
      <xdr:colOff>628650</xdr:colOff>
      <xdr:row>2</xdr:row>
      <xdr:rowOff>38100</xdr:rowOff>
    </xdr:from>
    <xdr:ext cx="190500" cy="171450"/>
    <xdr:sp macro="" textlink="">
      <xdr:nvSpPr>
        <xdr:cNvPr hidden="1" id="33793" name="Spinner 1">
          <a:extLst>
            <a:ext uri="{63B3BB69-23CF-44E3-9099-C40C66FF867C}"/>
            <a:ext uri="{FF2B5EF4-FFF2-40B4-BE49-F238E27FC236}"/>
          </a:extLst>
        </xdr:cNvPr>
        <xdr:cNvSpPr/>
      </xdr:nvSpPr>
      <xdr:spPr bwMode="auto">
        <a:xfrm>
          <a:off x="0" y="0"/>
          <a:ext cx="0" cy="0"/>
        </a:xfrm>
        <a:prstGeom prst="rect">
          <a:avLst/>
        </a:prstGeom>
        <a:noFill/>
        <a:ln w="9525">
          <a:miter lim="800000"/>
          <a:headEnd/>
          <a:tailEnd/>
        </a:ln>
      </xdr:spPr>
    </xdr:sp>
    <xdr:clientData fLocksWithSheet="0"/>
  </xdr:oneCellAnchor>
  <xdr:oneCellAnchor>
    <xdr:from>
      <xdr:col>26</xdr:col>
      <xdr:colOff>352425</xdr:colOff>
      <xdr:row>0</xdr:row>
      <xdr:rowOff>38100</xdr:rowOff>
    </xdr:from>
    <xdr:ext cx="619125" cy="247650"/>
    <xdr:sp macro="" textlink="">
      <xdr:nvSpPr>
        <xdr:cNvPr descr="日付ブランク" hidden="1" id="33794" name="Option Button 2">
          <a:extLst>
            <a:ext uri="{63B3BB69-23CF-44E3-9099-C40C66FF867C}"/>
            <a:ext uri="{FF2B5EF4-FFF2-40B4-BE49-F238E27FC236}"/>
          </a:extLst>
        </xdr:cNvPr>
        <xdr:cNvSpPr/>
      </xdr:nvSpPr>
      <xdr:spPr bwMode="auto">
        <a:xfrm>
          <a:off x="0" y="0"/>
          <a:ext cx="0" cy="0"/>
        </a:xfrm>
        <a:prstGeom prst="rect">
          <a:avLst/>
        </a:prstGeom>
        <a:solidFill>
          <a:srgbClr val="00FF00"/>
        </a:solidFill>
        <a:ln>
          <a:noFill/>
        </a:ln>
        <a:extLst>
          <a:ext uri="{91240B29-F687-4F45-9708-019B960494DF}"/>
        </a:extLst>
      </xdr:spPr>
      <xdr:txBody>
        <a:bodyPr anchor="ctr" bIns="22860" lIns="27432" rIns="0" upright="1" wrap="square" tIns="22860" vertOverflow="clip"/>
        <a:lstStyle/>
        <a:p>
          <a:pPr lvl="0" rtl="0" algn="l">
            <a:defRPr sz="1000"/>
          </a:pPr>
          <a:r>
            <a:rPr b="0" i="0" lang="ja-JP" altLang="en-US" sz="900" u="none" strike="noStrike">
              <a:solidFill>
                <a:srgbClr val="000000"/>
              </a:solidFill>
              <a:latin typeface="Meiryo UI"/>
              <a:ea typeface="Meiryo UI"/>
            </a:rPr>
            <a:t>日付ON</a:t>
          </a:r>
        </a:p>
      </xdr:txBody>
    </xdr:sp>
    <xdr:clientData fLocksWithSheet="0"/>
  </xdr:oneCellAnchor>
  <xdr:oneCellAnchor>
    <xdr:from>
      <xdr:col>27</xdr:col>
      <xdr:colOff>352425</xdr:colOff>
      <xdr:row>0</xdr:row>
      <xdr:rowOff>38100</xdr:rowOff>
    </xdr:from>
    <xdr:ext cx="619125" cy="247650"/>
    <xdr:sp macro="" textlink="">
      <xdr:nvSpPr>
        <xdr:cNvPr descr="日付ブランク" hidden="1" id="33795" name="Option Button 3">
          <a:extLst>
            <a:ext uri="{63B3BB69-23CF-44E3-9099-C40C66FF867C}"/>
            <a:ext uri="{FF2B5EF4-FFF2-40B4-BE49-F238E27FC236}"/>
          </a:extLst>
        </xdr:cNvPr>
        <xdr:cNvSpPr/>
      </xdr:nvSpPr>
      <xdr:spPr bwMode="auto">
        <a:xfrm>
          <a:off x="0" y="0"/>
          <a:ext cx="0" cy="0"/>
        </a:xfrm>
        <a:prstGeom prst="rect">
          <a:avLst/>
        </a:prstGeom>
        <a:solidFill>
          <a:srgbClr val="00FF00"/>
        </a:solidFill>
        <a:ln>
          <a:noFill/>
        </a:ln>
        <a:extLst>
          <a:ext uri="{91240B29-F687-4F45-9708-019B960494DF}"/>
        </a:extLst>
      </xdr:spPr>
      <xdr:txBody>
        <a:bodyPr anchor="ctr" bIns="22860" lIns="27432" rIns="0" upright="1" wrap="square" tIns="22860" vertOverflow="clip"/>
        <a:lstStyle/>
        <a:p>
          <a:pPr lvl="0" rtl="0" algn="l">
            <a:defRPr sz="1000"/>
          </a:pPr>
          <a:r>
            <a:rPr b="0" i="0" lang="ja-JP" altLang="en-US" sz="900" u="none" strike="noStrike">
              <a:solidFill>
                <a:srgbClr val="000000"/>
              </a:solidFill>
              <a:latin typeface="Meiryo UI"/>
              <a:ea typeface="Meiryo UI"/>
            </a:rPr>
            <a:t>日付OFF</a:t>
          </a:r>
        </a:p>
      </xdr:txBody>
    </xdr:sp>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36</xdr:col>
      <xdr:colOff>66675</xdr:colOff>
      <xdr:row>85</xdr:row>
      <xdr:rowOff>57150</xdr:rowOff>
    </xdr:from>
    <xdr:ext cx="5343525" cy="28575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42</xdr:col>
      <xdr:colOff>409575</xdr:colOff>
      <xdr:row>1</xdr:row>
      <xdr:rowOff>114300</xdr:rowOff>
    </xdr:from>
    <xdr:ext cx="304800" cy="361950"/>
    <xdr:sp macro="" textlink="">
      <xdr:nvSpPr>
        <xdr:cNvPr hidden="1" id="35841" name="Spinner 1">
          <a:extLst>
            <a:ext uri="{63B3BB69-23CF-44E3-9099-C40C66FF867C}"/>
            <a:ext uri="{FF2B5EF4-FFF2-40B4-BE49-F238E27FC236}"/>
          </a:extLst>
        </xdr:cNvPr>
        <xdr:cNvSpPr/>
      </xdr:nvSpPr>
      <xdr:spPr bwMode="auto">
        <a:xfrm>
          <a:off x="0" y="0"/>
          <a:ext cx="0" cy="0"/>
        </a:xfrm>
        <a:prstGeom prst="rect">
          <a:avLst/>
        </a:prstGeom>
        <a:noFill/>
        <a:ln w="9525">
          <a:miter lim="800000"/>
          <a:headEnd/>
          <a:tailEnd/>
        </a:ln>
      </xdr:spPr>
    </xdr:sp>
    <xdr:clientData fLocksWithSheet="0"/>
  </xdr:oneCellAnchor>
  <xdr:oneCellAnchor>
    <xdr:from>
      <xdr:col>43</xdr:col>
      <xdr:colOff>352425</xdr:colOff>
      <xdr:row>0</xdr:row>
      <xdr:rowOff>38100</xdr:rowOff>
    </xdr:from>
    <xdr:ext cx="609600" cy="247650"/>
    <xdr:sp macro="" textlink="">
      <xdr:nvSpPr>
        <xdr:cNvPr descr="日付ブランク" hidden="1" id="35842" name="Option Button 2">
          <a:extLst>
            <a:ext uri="{63B3BB69-23CF-44E3-9099-C40C66FF867C}"/>
            <a:ext uri="{FF2B5EF4-FFF2-40B4-BE49-F238E27FC236}"/>
          </a:extLst>
        </xdr:cNvPr>
        <xdr:cNvSpPr/>
      </xdr:nvSpPr>
      <xdr:spPr bwMode="auto">
        <a:xfrm>
          <a:off x="0" y="0"/>
          <a:ext cx="0" cy="0"/>
        </a:xfrm>
        <a:prstGeom prst="rect">
          <a:avLst/>
        </a:prstGeom>
        <a:solidFill>
          <a:srgbClr val="00FF00"/>
        </a:solidFill>
        <a:ln>
          <a:noFill/>
        </a:ln>
        <a:extLst>
          <a:ext uri="{91240B29-F687-4F45-9708-019B960494DF}"/>
        </a:extLst>
      </xdr:spPr>
      <xdr:txBody>
        <a:bodyPr anchor="ctr" bIns="22860" lIns="27432" rIns="0" upright="1" wrap="square" tIns="22860" vertOverflow="clip"/>
        <a:lstStyle/>
        <a:p>
          <a:pPr lvl="0" rtl="0" algn="l">
            <a:defRPr sz="1000"/>
          </a:pPr>
          <a:r>
            <a:rPr b="0" i="0" lang="ja-JP" altLang="en-US" sz="900" u="none" strike="noStrike">
              <a:solidFill>
                <a:srgbClr val="000000"/>
              </a:solidFill>
              <a:latin typeface="Meiryo UI"/>
              <a:ea typeface="Meiryo UI"/>
            </a:rPr>
            <a:t>日付ON</a:t>
          </a:r>
        </a:p>
      </xdr:txBody>
    </xdr:sp>
    <xdr:clientData fLocksWithSheet="0"/>
  </xdr:oneCellAnchor>
  <xdr:oneCellAnchor>
    <xdr:from>
      <xdr:col>43</xdr:col>
      <xdr:colOff>352425</xdr:colOff>
      <xdr:row>1</xdr:row>
      <xdr:rowOff>9525</xdr:rowOff>
    </xdr:from>
    <xdr:ext cx="600075" cy="257175"/>
    <xdr:sp macro="" textlink="">
      <xdr:nvSpPr>
        <xdr:cNvPr descr="日付ブランク" hidden="1" id="35843" name="Option Button 3">
          <a:extLst>
            <a:ext uri="{63B3BB69-23CF-44E3-9099-C40C66FF867C}"/>
            <a:ext uri="{FF2B5EF4-FFF2-40B4-BE49-F238E27FC236}"/>
          </a:extLst>
        </xdr:cNvPr>
        <xdr:cNvSpPr/>
      </xdr:nvSpPr>
      <xdr:spPr bwMode="auto">
        <a:xfrm>
          <a:off x="0" y="0"/>
          <a:ext cx="0" cy="0"/>
        </a:xfrm>
        <a:prstGeom prst="rect">
          <a:avLst/>
        </a:prstGeom>
        <a:solidFill>
          <a:srgbClr val="00FF00"/>
        </a:solidFill>
        <a:ln>
          <a:noFill/>
        </a:ln>
        <a:extLst>
          <a:ext uri="{91240B29-F687-4F45-9708-019B960494DF}"/>
        </a:extLst>
      </xdr:spPr>
      <xdr:txBody>
        <a:bodyPr anchor="ctr" bIns="22860" lIns="27432" rIns="0" upright="1" wrap="square" tIns="22860" vertOverflow="clip"/>
        <a:lstStyle/>
        <a:p>
          <a:pPr lvl="0" rtl="0" algn="l">
            <a:defRPr sz="1000"/>
          </a:pPr>
          <a:r>
            <a:rPr b="0" i="0" lang="ja-JP" altLang="en-US" sz="900" u="none" strike="noStrike">
              <a:solidFill>
                <a:srgbClr val="000000"/>
              </a:solidFill>
              <a:latin typeface="Meiryo UI"/>
              <a:ea typeface="Meiryo UI"/>
            </a:rPr>
            <a:t>日付OFF</a:t>
          </a:r>
        </a:p>
      </xdr:txBody>
    </xdr:sp>
    <xdr:clientData fLocksWithSheet="0"/>
  </xdr:oneCellAnchor>
</xdr:wsDr>
</file>

<file path=xl/theme/theme1.xml><?xml version="1.0" encoding="utf-8"?>
<a:theme xmlns:a="http://schemas.openxmlformats.org/drawingml/2006/main" xmlns:r="http://schemas.openxmlformats.org/officeDocument/2006/relationships" name="Office 2013 - 2022 テーマ">
  <a:themeElements>
    <a:clrScheme name="Office 2013 - 2022">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cap="flat" cmpd="sng" w="6350" algn="ctr">
          <a:solidFill>
            <a:schemeClr val="phClr"/>
          </a:solidFill>
          <a:prstDash val="solid"/>
          <a:miter lim="800000"/>
        </a:ln>
        <a:ln cap="flat" cmpd="sng" w="12700" algn="ctr">
          <a:solidFill>
            <a:schemeClr val="phClr"/>
          </a:solidFill>
          <a:prstDash val="solid"/>
          <a:miter lim="800000"/>
        </a:ln>
        <a:ln cap="flat" cmpd="sng" w="19050" algn="ctr">
          <a:solidFill>
            <a:schemeClr val="phClr"/>
          </a:solidFill>
          <a:prstDash val="solid"/>
          <a:miter lim="800000"/>
        </a:ln>
      </a:lnStyleLst>
      <a:effectStyleLst>
        <a:effectStyle>
          <a:effectLst/>
        </a:effectStyle>
        <a:effectStyle>
          <a:effectLst/>
        </a:effectStyle>
        <a:effectStyle>
          <a:effectLst>
            <a:outerShdw blurRad="57150" rotWithShape="0" algn="ctr" dir="5400000" dist="1905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5.xml"/><Relationship Id="rId3"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6.xml"/><Relationship Id="rId3"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1" width="4.14"/>
    <col customWidth="1" min="2" max="2" width="17.57"/>
    <col customWidth="1" min="3" max="3" width="9.43"/>
    <col customWidth="1" min="4" max="4" width="74.29"/>
    <col customWidth="1" min="5" max="11" width="8.71"/>
  </cols>
  <sheetData>
    <row r="1" ht="14.25" customHeight="1"/>
    <row r="2" ht="14.25" customHeight="1">
      <c r="B2" s="1" t="s">
        <v>0</v>
      </c>
    </row>
    <row r="3" ht="14.25" customHeight="1"/>
    <row r="4" ht="28.5" customHeight="1">
      <c r="B4" s="1" t="s">
        <v>1</v>
      </c>
      <c r="C4" s="2">
        <v>8.0</v>
      </c>
      <c r="D4" s="2">
        <v>2026.0</v>
      </c>
      <c r="E4" s="3" t="s">
        <v>2</v>
      </c>
      <c r="F4" s="4" t="str">
        <f>RIGHT(C4+100,2)</f>
        <v>08</v>
      </c>
      <c r="G4" s="5" t="str">
        <f>RIGHT(C4+101,2)</f>
        <v>09</v>
      </c>
    </row>
    <row r="5" ht="14.25" customHeight="1"/>
    <row r="6" ht="14.25" customHeight="1"/>
    <row r="7" ht="14.25" customHeight="1">
      <c r="B7" s="6" t="s">
        <v>3</v>
      </c>
      <c r="C7" s="7" t="s">
        <v>4</v>
      </c>
      <c r="D7" s="7" t="s">
        <v>5</v>
      </c>
      <c r="E7" s="8"/>
      <c r="F7" s="8"/>
      <c r="G7" s="8"/>
    </row>
    <row r="8" ht="14.25" customHeight="1">
      <c r="B8" s="9" t="s">
        <v>6</v>
      </c>
      <c r="C8" s="10">
        <v>46096.0</v>
      </c>
      <c r="D8" s="9" t="s">
        <v>7</v>
      </c>
    </row>
    <row r="9" ht="14.25" customHeight="1">
      <c r="C9" s="10">
        <v>46104.0</v>
      </c>
      <c r="D9" s="9" t="s">
        <v>8</v>
      </c>
    </row>
    <row r="10" ht="14.25" customHeight="1">
      <c r="C10" s="10">
        <v>46107.0</v>
      </c>
      <c r="D10" s="9" t="s">
        <v>9</v>
      </c>
    </row>
    <row r="11" ht="14.25" customHeight="1">
      <c r="C11" s="10"/>
      <c r="D11" s="9"/>
    </row>
    <row r="12" ht="14.25" customHeight="1">
      <c r="B12" s="9" t="s">
        <v>10</v>
      </c>
      <c r="C12" s="10">
        <v>46096.0</v>
      </c>
      <c r="D12" s="9" t="s">
        <v>7</v>
      </c>
    </row>
    <row r="13" ht="14.25" customHeight="1">
      <c r="C13" s="10">
        <v>46104.0</v>
      </c>
      <c r="D13" s="9" t="s">
        <v>11</v>
      </c>
    </row>
    <row r="14" ht="14.25" customHeight="1">
      <c r="C14" s="10">
        <v>46107.0</v>
      </c>
      <c r="D14" s="9" t="s">
        <v>12</v>
      </c>
    </row>
    <row r="15" ht="14.25" customHeight="1">
      <c r="C15" s="10"/>
      <c r="D15" s="9"/>
    </row>
    <row r="16" ht="14.25" customHeight="1">
      <c r="B16" s="9" t="s">
        <v>13</v>
      </c>
      <c r="C16" s="10">
        <v>46096.0</v>
      </c>
      <c r="D16" t="s">
        <v>14</v>
      </c>
    </row>
    <row r="17" ht="14.25" customHeight="1">
      <c r="C17" s="10">
        <v>46104.0</v>
      </c>
      <c r="D17" s="11" t="s">
        <v>15</v>
      </c>
    </row>
    <row r="18" ht="14.25" customHeight="1">
      <c r="C18" s="10">
        <v>46107.0</v>
      </c>
      <c r="D18" s="11" t="s">
        <v>16</v>
      </c>
    </row>
    <row r="19" ht="14.25" customHeight="1">
      <c r="C19" s="10"/>
      <c r="D19" s="11"/>
    </row>
    <row r="20" ht="14.25" customHeight="1">
      <c r="B20" s="11" t="s">
        <v>17</v>
      </c>
      <c r="C20" s="10">
        <v>46104.0</v>
      </c>
      <c r="D20" s="11" t="s">
        <v>18</v>
      </c>
    </row>
    <row r="21" ht="14.25" customHeight="1">
      <c r="C21" s="10"/>
      <c r="D21" s="11"/>
    </row>
    <row r="22" ht="14.25" customHeight="1">
      <c r="B22" s="11" t="s">
        <v>19</v>
      </c>
      <c r="C22" s="10">
        <v>46104.0</v>
      </c>
      <c r="D22" s="11" t="s">
        <v>20</v>
      </c>
    </row>
    <row r="23" ht="14.25" customHeight="1">
      <c r="C23" s="10"/>
      <c r="D23" s="11"/>
    </row>
    <row r="24" ht="14.25" customHeight="1">
      <c r="B24" s="11" t="s">
        <v>21</v>
      </c>
      <c r="C24" s="10">
        <v>46107.0</v>
      </c>
      <c r="D24" s="9" t="s">
        <v>22</v>
      </c>
    </row>
    <row r="25" ht="14.25" customHeight="1">
      <c r="C25" s="10"/>
      <c r="D25" s="11"/>
    </row>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6">
    <mergeCell ref="B24:B25"/>
    <mergeCell ref="B16:B19"/>
    <mergeCell ref="B8:B11"/>
    <mergeCell ref="B12:B15"/>
    <mergeCell ref="B20:B21"/>
    <mergeCell ref="B22:B23"/>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1" width="10.71"/>
    <col customWidth="1" hidden="1" min="2" max="2" width="0.43"/>
    <col customWidth="1" hidden="1" min="3" max="3" width="2.14"/>
    <col customWidth="1" hidden="1" min="4" max="8" width="10.71"/>
    <col customWidth="1" hidden="1" min="9" max="9" width="13.29"/>
    <col customWidth="1" hidden="1" min="10" max="10" width="2.86"/>
    <col customWidth="1" hidden="1" min="11" max="11" width="1.29"/>
    <col customWidth="1" hidden="1" min="12" max="14" width="0.43"/>
    <col customWidth="1" hidden="1" min="15" max="15" width="2.14"/>
    <col customWidth="1" hidden="1" min="16" max="16" width="7.43"/>
    <col customWidth="1" hidden="1" min="17" max="17" width="10.57"/>
    <col customWidth="1" hidden="1" min="18" max="18" width="6.71"/>
    <col customWidth="1" hidden="1" min="19" max="19" width="5.14"/>
    <col customWidth="1" hidden="1" min="20" max="20" width="8.29"/>
    <col customWidth="1" hidden="1" min="21" max="21" width="6.0"/>
    <col customWidth="1" hidden="1" min="22" max="22" width="0.29"/>
    <col customWidth="1" hidden="1" min="23" max="23" width="2.14"/>
    <col customWidth="1" hidden="1" min="24" max="24" width="8.29"/>
    <col customWidth="1" hidden="1" min="25" max="25" width="10.57"/>
    <col customWidth="1" hidden="1" min="26" max="26" width="6.71"/>
    <col customWidth="1" hidden="1" min="27" max="27" width="5.14"/>
    <col customWidth="1" hidden="1" min="28" max="28" width="6.71"/>
    <col customWidth="1" hidden="1" min="29" max="29" width="6.0"/>
    <col customWidth="1" min="30" max="30" width="3.57"/>
    <col customWidth="1" min="31" max="31" width="4.71"/>
    <col customWidth="1" min="32" max="32" width="15.0"/>
    <col customWidth="1" min="33" max="33" width="16.14"/>
    <col customWidth="1" min="34" max="34" width="11.29"/>
    <col customWidth="1" min="35" max="35" width="11.43"/>
    <col customWidth="1" min="36" max="36" width="14.57"/>
    <col customWidth="1" min="37" max="37" width="13.29"/>
    <col customWidth="1" min="38" max="38" width="11.43"/>
    <col customWidth="1" min="39" max="40" width="3.43"/>
    <col customWidth="1" min="41" max="41" width="6.71"/>
    <col customWidth="1" min="42" max="42" width="16.14"/>
    <col customWidth="1" min="43" max="43" width="19.86"/>
    <col customWidth="1" min="44" max="45" width="10.29"/>
    <col customWidth="1" min="46" max="46" width="14.43"/>
    <col customWidth="1" min="47" max="48" width="9.0"/>
    <col customWidth="1" min="49" max="49" width="7.14"/>
    <col customWidth="1" min="50" max="50" width="2.57"/>
    <col customWidth="1" min="51" max="51" width="3.57"/>
    <col customWidth="1" min="52" max="52" width="31.57"/>
    <col customWidth="1" min="53" max="56" width="5.0"/>
    <col customWidth="1" min="57" max="57" width="31.43"/>
    <col customWidth="1" min="58" max="58" width="7.29"/>
    <col customWidth="1" min="59" max="59" width="7.57"/>
    <col customWidth="1" min="60" max="60" width="2.71"/>
    <col customWidth="1" min="61" max="75" width="6.71"/>
    <col customWidth="1" min="76" max="107" width="6.57"/>
  </cols>
  <sheetData>
    <row r="1" ht="23.25" customHeight="1">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4"/>
      <c r="AF1" s="35"/>
      <c r="AG1" s="31"/>
      <c r="AH1" s="31"/>
      <c r="AI1" s="31" t="s">
        <v>712</v>
      </c>
      <c r="AJ1" s="31"/>
      <c r="AK1" s="31"/>
      <c r="AL1" s="31"/>
      <c r="AM1" s="31"/>
      <c r="AN1" s="31"/>
      <c r="AO1" s="34"/>
      <c r="AP1" s="35"/>
      <c r="AQ1" s="31"/>
      <c r="AR1" s="35" t="s">
        <v>713</v>
      </c>
      <c r="AS1" s="31"/>
      <c r="AT1" s="31"/>
      <c r="AU1" s="775"/>
      <c r="AV1" s="776"/>
      <c r="AW1" s="35"/>
      <c r="AX1" s="31"/>
      <c r="BG1" s="31"/>
      <c r="BH1" s="31"/>
      <c r="BI1" s="777" t="str">
        <f>AF3</f>
        <v>大澤昇司</v>
      </c>
      <c r="BJ1" s="109"/>
      <c r="BK1" s="31"/>
      <c r="BL1" s="31"/>
      <c r="BM1" s="31"/>
      <c r="BN1" s="31"/>
      <c r="BO1" s="778"/>
      <c r="BP1" s="779"/>
      <c r="BQ1" s="777" t="str">
        <f>AF16</f>
        <v>柏木龍治</v>
      </c>
      <c r="BR1" s="109"/>
      <c r="BS1" s="31"/>
      <c r="BT1" s="31"/>
      <c r="BU1" s="31"/>
      <c r="BV1" s="31"/>
      <c r="BW1" s="778"/>
      <c r="BX1" s="779"/>
      <c r="BY1" s="777" t="str">
        <f>AF20</f>
        <v>芹澤智</v>
      </c>
      <c r="BZ1" s="109"/>
      <c r="CA1" s="31"/>
      <c r="CB1" s="31"/>
      <c r="CC1" s="31"/>
      <c r="CD1" s="31"/>
      <c r="CE1" s="778"/>
      <c r="CF1" s="779"/>
      <c r="CG1" s="777" t="str">
        <f>AF34</f>
        <v>芹澤幸雄</v>
      </c>
      <c r="CH1" s="109"/>
      <c r="CI1" s="31"/>
      <c r="CJ1" s="31"/>
      <c r="CK1" s="31"/>
      <c r="CL1" s="31"/>
      <c r="CM1" s="778"/>
      <c r="CN1" s="779"/>
      <c r="CO1" s="777" t="str">
        <f>AF44</f>
        <v>坪井正興</v>
      </c>
      <c r="CP1" s="109"/>
      <c r="CQ1" s="31"/>
      <c r="CR1" s="31"/>
      <c r="CS1" s="31"/>
      <c r="CT1" s="31"/>
      <c r="CU1" s="778"/>
      <c r="CV1" s="779"/>
      <c r="CW1" s="8"/>
      <c r="CX1" s="109"/>
      <c r="CY1" s="31"/>
      <c r="CZ1" s="31"/>
      <c r="DA1" s="31"/>
      <c r="DB1" s="31"/>
      <c r="DC1" s="31"/>
    </row>
    <row r="2" ht="13.5" customHeight="1">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780"/>
      <c r="AF2" s="781" t="s">
        <v>714</v>
      </c>
      <c r="AG2" s="781" t="s">
        <v>715</v>
      </c>
      <c r="AH2" s="781" t="s">
        <v>716</v>
      </c>
      <c r="AI2" s="782" t="s">
        <v>717</v>
      </c>
      <c r="AJ2" s="783" t="s">
        <v>718</v>
      </c>
      <c r="AK2" s="784" t="s">
        <v>719</v>
      </c>
      <c r="AL2" s="785" t="s">
        <v>720</v>
      </c>
      <c r="AM2" s="786"/>
      <c r="AN2" s="787"/>
      <c r="AO2" s="56"/>
      <c r="AP2" s="788" t="s">
        <v>718</v>
      </c>
      <c r="AQ2" s="789" t="s">
        <v>715</v>
      </c>
      <c r="AR2" s="789" t="s">
        <v>716</v>
      </c>
      <c r="AS2" s="790" t="s">
        <v>717</v>
      </c>
      <c r="AT2" s="791" t="s">
        <v>714</v>
      </c>
      <c r="AU2" s="784" t="s">
        <v>719</v>
      </c>
      <c r="AV2" s="792"/>
      <c r="AW2" s="787"/>
      <c r="AX2" s="182"/>
      <c r="AY2" s="793"/>
      <c r="AZ2" s="794"/>
      <c r="BA2" s="795"/>
      <c r="BB2" s="182"/>
      <c r="BC2" s="182"/>
      <c r="BD2" s="793"/>
      <c r="BE2" s="794"/>
      <c r="BF2" s="795"/>
      <c r="BG2" s="182"/>
      <c r="BH2" s="182"/>
      <c r="BI2" s="34" t="s">
        <v>721</v>
      </c>
      <c r="BO2" s="778"/>
      <c r="BP2" s="779"/>
      <c r="BQ2" s="34" t="str">
        <f>BI2</f>
        <v>令和7年農地受委託料金受払明細書</v>
      </c>
      <c r="BW2" s="778"/>
      <c r="BX2" s="779"/>
      <c r="BY2" s="34" t="str">
        <f>BI2</f>
        <v>令和7年農地受委託料金受払明細書</v>
      </c>
      <c r="CE2" s="778"/>
      <c r="CF2" s="779"/>
      <c r="CG2" s="34" t="str">
        <f>BI2</f>
        <v>令和7年農地受委託料金受払明細書</v>
      </c>
      <c r="CM2" s="778"/>
      <c r="CN2" s="779"/>
      <c r="CO2" s="34" t="str">
        <f>BI2</f>
        <v>令和7年農地受委託料金受払明細書</v>
      </c>
      <c r="CU2" s="778"/>
      <c r="CV2" s="779"/>
      <c r="CW2" s="34" t="str">
        <f>BI2</f>
        <v>令和7年農地受委託料金受払明細書</v>
      </c>
      <c r="DC2" s="31"/>
    </row>
    <row r="3" ht="13.5" customHeight="1">
      <c r="A3" s="182"/>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796">
        <v>1.0</v>
      </c>
      <c r="AF3" s="797" t="s">
        <v>253</v>
      </c>
      <c r="AG3" s="787" t="s">
        <v>722</v>
      </c>
      <c r="AH3" s="798">
        <v>0.495</v>
      </c>
      <c r="AI3" s="799">
        <v>4000.0</v>
      </c>
      <c r="AJ3" s="800" t="s">
        <v>259</v>
      </c>
      <c r="AK3" s="801" t="str">
        <f t="shared" ref="AK3:AK18" si="2">INT(AH3*AI3)</f>
        <v>1,980</v>
      </c>
      <c r="AL3" s="802" t="str">
        <f>SUM(AK3)</f>
        <v>1,980</v>
      </c>
      <c r="AM3" s="803"/>
      <c r="AN3" s="182"/>
      <c r="AO3" s="804" t="str">
        <f t="shared" ref="AO3:AO5" si="3">AE3</f>
        <v>1</v>
      </c>
      <c r="AP3" s="805" t="str">
        <f>AJ3</f>
        <v>小澤千枝子</v>
      </c>
      <c r="AQ3" s="788" t="str">
        <f t="shared" ref="AQ3:AS3" si="1">AG3</f>
        <v>釜ヶ坪489</v>
      </c>
      <c r="AR3" s="806" t="str">
        <f t="shared" si="1"/>
        <v>0.495 </v>
      </c>
      <c r="AS3" s="807" t="str">
        <f t="shared" si="1"/>
        <v>4,000</v>
      </c>
      <c r="AT3" s="805" t="str">
        <f>AF3</f>
        <v>大澤昇司</v>
      </c>
      <c r="AU3" s="808" t="str">
        <f>AK3</f>
        <v>1,980</v>
      </c>
      <c r="AV3" s="809" t="str">
        <f t="shared" ref="AV3:AV4" si="5">AU3</f>
        <v>1,980</v>
      </c>
      <c r="AW3" s="799"/>
      <c r="AX3" s="182"/>
      <c r="AY3" s="779"/>
      <c r="AZ3" s="34" t="s">
        <v>723</v>
      </c>
      <c r="BA3" s="778"/>
      <c r="BB3" s="182"/>
      <c r="BC3" s="182"/>
      <c r="BD3" s="779"/>
      <c r="BE3" s="34" t="str">
        <f>AZ3</f>
        <v>令和7年度農地委託領収証</v>
      </c>
      <c r="BF3" s="778"/>
      <c r="BG3" s="182"/>
      <c r="BH3" s="182"/>
      <c r="BI3" s="810" t="s">
        <v>724</v>
      </c>
      <c r="BO3" s="811"/>
      <c r="BP3" s="779"/>
      <c r="BQ3" s="810" t="s">
        <v>724</v>
      </c>
      <c r="BW3" s="811"/>
      <c r="BX3" s="779"/>
      <c r="BY3" s="810" t="s">
        <v>724</v>
      </c>
      <c r="CE3" s="811"/>
      <c r="CF3" s="779"/>
      <c r="CG3" s="810" t="s">
        <v>724</v>
      </c>
      <c r="CM3" s="811"/>
      <c r="CN3" s="779"/>
      <c r="CO3" s="810" t="s">
        <v>724</v>
      </c>
      <c r="CU3" s="811"/>
      <c r="CV3" s="779"/>
      <c r="CW3" s="810" t="s">
        <v>724</v>
      </c>
      <c r="DC3" s="31"/>
    </row>
    <row r="4" ht="13.5" customHeight="1">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812" t="str">
        <f t="shared" ref="AE4:AE42" si="6">AE3+1</f>
        <v>2</v>
      </c>
      <c r="AF4" s="813" t="s">
        <v>261</v>
      </c>
      <c r="AG4" s="814" t="s">
        <v>725</v>
      </c>
      <c r="AH4" s="815">
        <v>0.496</v>
      </c>
      <c r="AI4" s="816">
        <v>0.0</v>
      </c>
      <c r="AJ4" s="814" t="s">
        <v>273</v>
      </c>
      <c r="AK4" s="817" t="str">
        <f t="shared" si="2"/>
        <v>0</v>
      </c>
      <c r="AL4" s="817"/>
      <c r="AM4" s="182"/>
      <c r="AN4" s="182"/>
      <c r="AO4" s="804" t="str">
        <f t="shared" si="3"/>
        <v>2</v>
      </c>
      <c r="AP4" s="805" t="str">
        <f t="shared" ref="AP4:AP5" si="7">AJ5</f>
        <v>宮川浩二</v>
      </c>
      <c r="AQ4" s="788" t="str">
        <f t="shared" ref="AQ4:AS4" si="4">AG5</f>
        <v>釜ヶ坪468</v>
      </c>
      <c r="AR4" s="806" t="str">
        <f t="shared" si="4"/>
        <v>0.251 </v>
      </c>
      <c r="AS4" s="807" t="str">
        <f t="shared" si="4"/>
        <v>0</v>
      </c>
      <c r="AT4" s="805" t="str">
        <f t="shared" ref="AT4:AT5" si="9">AF5</f>
        <v>柏木龍治</v>
      </c>
      <c r="AU4" s="808" t="str">
        <f t="shared" ref="AU4:AU5" si="10">AK5</f>
        <v>0</v>
      </c>
      <c r="AV4" s="809" t="str">
        <f t="shared" si="5"/>
        <v>0</v>
      </c>
      <c r="AW4" s="799"/>
      <c r="AX4" s="182"/>
      <c r="AY4" s="779"/>
      <c r="AZ4" s="182"/>
      <c r="BA4" s="778"/>
      <c r="BB4" s="182"/>
      <c r="BC4" s="182"/>
      <c r="BD4" s="779"/>
      <c r="BE4" s="182"/>
      <c r="BF4" s="778"/>
      <c r="BG4" s="182"/>
      <c r="BH4" s="182"/>
      <c r="BI4" s="818" t="s">
        <v>715</v>
      </c>
      <c r="BJ4" s="88"/>
      <c r="BK4" s="819" t="s">
        <v>726</v>
      </c>
      <c r="BL4" s="820" t="s">
        <v>727</v>
      </c>
      <c r="BM4" s="820" t="s">
        <v>373</v>
      </c>
      <c r="BN4" s="41"/>
      <c r="BO4" s="821"/>
      <c r="BP4" s="779"/>
      <c r="BQ4" s="818" t="s">
        <v>715</v>
      </c>
      <c r="BR4" s="88"/>
      <c r="BS4" s="819" t="s">
        <v>726</v>
      </c>
      <c r="BT4" s="820" t="s">
        <v>727</v>
      </c>
      <c r="BU4" s="820" t="s">
        <v>373</v>
      </c>
      <c r="BV4" s="41"/>
      <c r="BW4" s="821"/>
      <c r="BX4" s="779"/>
      <c r="BY4" s="818" t="s">
        <v>715</v>
      </c>
      <c r="BZ4" s="88"/>
      <c r="CA4" s="819" t="s">
        <v>726</v>
      </c>
      <c r="CB4" s="820" t="s">
        <v>727</v>
      </c>
      <c r="CC4" s="820" t="s">
        <v>373</v>
      </c>
      <c r="CD4" s="41"/>
      <c r="CE4" s="821"/>
      <c r="CF4" s="779"/>
      <c r="CG4" s="818" t="s">
        <v>715</v>
      </c>
      <c r="CH4" s="88"/>
      <c r="CI4" s="819" t="s">
        <v>726</v>
      </c>
      <c r="CJ4" s="820" t="s">
        <v>727</v>
      </c>
      <c r="CK4" s="820" t="s">
        <v>373</v>
      </c>
      <c r="CL4" s="41"/>
      <c r="CM4" s="821"/>
      <c r="CN4" s="779"/>
      <c r="CO4" s="818" t="s">
        <v>715</v>
      </c>
      <c r="CP4" s="88"/>
      <c r="CQ4" s="819" t="s">
        <v>726</v>
      </c>
      <c r="CR4" s="820" t="s">
        <v>727</v>
      </c>
      <c r="CS4" s="820" t="s">
        <v>373</v>
      </c>
      <c r="CT4" s="41"/>
      <c r="CU4" s="821"/>
      <c r="CV4" s="779"/>
      <c r="CW4" s="818" t="s">
        <v>715</v>
      </c>
      <c r="CX4" s="88"/>
      <c r="CY4" s="819" t="s">
        <v>726</v>
      </c>
      <c r="CZ4" s="820" t="s">
        <v>727</v>
      </c>
      <c r="DA4" s="820" t="s">
        <v>373</v>
      </c>
      <c r="DB4" s="41"/>
      <c r="DC4" s="34"/>
    </row>
    <row r="5" ht="13.5" customHeight="1">
      <c r="A5" s="182"/>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812" t="str">
        <f t="shared" si="6"/>
        <v>3</v>
      </c>
      <c r="AF5" s="813" t="s">
        <v>261</v>
      </c>
      <c r="AG5" s="787" t="s">
        <v>728</v>
      </c>
      <c r="AH5" s="798">
        <v>0.251</v>
      </c>
      <c r="AI5" s="799">
        <v>0.0</v>
      </c>
      <c r="AJ5" s="787" t="s">
        <v>729</v>
      </c>
      <c r="AK5" s="809" t="str">
        <f t="shared" si="2"/>
        <v>0</v>
      </c>
      <c r="AL5" s="822"/>
      <c r="AM5" s="182"/>
      <c r="AN5" s="182"/>
      <c r="AO5" s="823" t="str">
        <f t="shared" si="3"/>
        <v>3</v>
      </c>
      <c r="AP5" s="805" t="str">
        <f t="shared" si="7"/>
        <v>渋谷孝之</v>
      </c>
      <c r="AQ5" s="788" t="str">
        <f t="shared" ref="AQ5:AS5" si="8">AG6</f>
        <v>上流193-1</v>
      </c>
      <c r="AR5" s="806" t="str">
        <f t="shared" si="8"/>
        <v>1.885 </v>
      </c>
      <c r="AS5" s="807" t="str">
        <f t="shared" si="8"/>
        <v>5,000</v>
      </c>
      <c r="AT5" s="788" t="str">
        <f t="shared" si="9"/>
        <v>柏木龍治</v>
      </c>
      <c r="AU5" s="808" t="str">
        <f t="shared" si="10"/>
        <v>9,425</v>
      </c>
      <c r="AV5" s="792"/>
      <c r="AW5" s="787"/>
      <c r="AX5" s="182"/>
      <c r="AY5" s="824" t="s">
        <v>709</v>
      </c>
      <c r="AZ5" s="825" t="str">
        <f>AV3</f>
        <v>1,980</v>
      </c>
      <c r="BA5" s="778" t="s">
        <v>706</v>
      </c>
      <c r="BB5" s="31"/>
      <c r="BC5" s="31"/>
      <c r="BD5" s="824" t="s">
        <v>709</v>
      </c>
      <c r="BE5" s="825" t="str">
        <f>AV6</f>
        <v>11,725</v>
      </c>
      <c r="BF5" s="778" t="s">
        <v>706</v>
      </c>
      <c r="BG5" s="182"/>
      <c r="BH5" s="182"/>
      <c r="BI5" s="826" t="str">
        <f>AG3</f>
        <v>釜ヶ坪489</v>
      </c>
      <c r="BJ5" s="41"/>
      <c r="BK5" s="827" t="str">
        <f t="shared" ref="BK5:BL5" si="11">AH3</f>
        <v>0.495 </v>
      </c>
      <c r="BL5" s="828" t="str">
        <f t="shared" si="11"/>
        <v>4,000 </v>
      </c>
      <c r="BM5" s="829" t="str">
        <f>AK3</f>
        <v>1,980 </v>
      </c>
      <c r="BN5" s="41"/>
      <c r="BO5" s="830"/>
      <c r="BP5" s="779"/>
      <c r="BQ5" s="826" t="str">
        <f t="shared" ref="BQ5:BQ17" si="17">AG4</f>
        <v>釜ヶ坪490</v>
      </c>
      <c r="BR5" s="41"/>
      <c r="BS5" s="827" t="str">
        <f t="shared" ref="BS5:BT5" si="12">AH4</f>
        <v>0.496 </v>
      </c>
      <c r="BT5" s="828" t="str">
        <f t="shared" si="12"/>
        <v>0 </v>
      </c>
      <c r="BU5" s="831" t="str">
        <f t="shared" ref="BU5:BU17" si="19">AK4</f>
        <v>0 </v>
      </c>
      <c r="BV5" s="41"/>
      <c r="BW5" s="830"/>
      <c r="BX5" s="779"/>
      <c r="BY5" s="826" t="str">
        <f t="shared" ref="BY5:BY18" si="20">AG20</f>
        <v>七反田440-1</v>
      </c>
      <c r="BZ5" s="41"/>
      <c r="CA5" s="827" t="str">
        <f t="shared" ref="CA5:CB5" si="13">AH20</f>
        <v>1.282 </v>
      </c>
      <c r="CB5" s="828" t="str">
        <f t="shared" si="13"/>
        <v>0 </v>
      </c>
      <c r="CC5" s="831" t="str">
        <f t="shared" ref="CC5:CC18" si="22">AK20</f>
        <v>0 </v>
      </c>
      <c r="CD5" s="41"/>
      <c r="CE5" s="830"/>
      <c r="CF5" s="779"/>
      <c r="CG5" s="826" t="str">
        <f t="shared" ref="CG5:CG14" si="23">AG34</f>
        <v>下川原６１７他</v>
      </c>
      <c r="CH5" s="41"/>
      <c r="CI5" s="827" t="str">
        <f t="shared" ref="CI5:CJ5" si="14">AH34</f>
        <v>1.380 </v>
      </c>
      <c r="CJ5" s="828" t="str">
        <f t="shared" si="14"/>
        <v>5,000 </v>
      </c>
      <c r="CK5" s="831" t="str">
        <f t="shared" ref="CK5:CK14" si="25">AK34</f>
        <v>6,900 </v>
      </c>
      <c r="CL5" s="41"/>
      <c r="CM5" s="830"/>
      <c r="CN5" s="779"/>
      <c r="CO5" s="826" t="str">
        <f>AG44</f>
        <v>七反田457</v>
      </c>
      <c r="CP5" s="41"/>
      <c r="CQ5" s="827" t="str">
        <f t="shared" ref="CQ5:CR5" si="15">AH44</f>
        <v>1.380 </v>
      </c>
      <c r="CR5" s="828" t="str">
        <f t="shared" si="15"/>
        <v>5,000 </v>
      </c>
      <c r="CS5" s="829" t="str">
        <f>AK44</f>
        <v>6,900 </v>
      </c>
      <c r="CT5" s="41"/>
      <c r="CU5" s="830"/>
      <c r="CV5" s="779"/>
      <c r="CW5" s="606"/>
      <c r="CX5" s="41"/>
      <c r="CY5" s="827"/>
      <c r="CZ5" s="828"/>
      <c r="DA5" s="606"/>
      <c r="DB5" s="41"/>
      <c r="DC5" s="34"/>
    </row>
    <row r="6" ht="13.5" customHeight="1">
      <c r="A6" s="182"/>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812" t="str">
        <f t="shared" si="6"/>
        <v>4</v>
      </c>
      <c r="AF6" s="813" t="s">
        <v>261</v>
      </c>
      <c r="AG6" s="787" t="s">
        <v>730</v>
      </c>
      <c r="AH6" s="798">
        <v>1.885</v>
      </c>
      <c r="AI6" s="799">
        <v>5000.0</v>
      </c>
      <c r="AJ6" s="832" t="s">
        <v>274</v>
      </c>
      <c r="AK6" s="809" t="str">
        <f t="shared" si="2"/>
        <v>9,425</v>
      </c>
      <c r="AL6" s="822"/>
      <c r="AM6" s="182"/>
      <c r="AN6" s="182"/>
      <c r="AO6" s="823" t="str">
        <f>AE34</f>
        <v>32</v>
      </c>
      <c r="AP6" s="804" t="str">
        <f>AJ35</f>
        <v>渋谷孝之</v>
      </c>
      <c r="AQ6" s="788" t="str">
        <f t="shared" ref="AQ6:AS6" si="16">AG35</f>
        <v>下川原618</v>
      </c>
      <c r="AR6" s="806" t="str">
        <f t="shared" si="16"/>
        <v>0.575 </v>
      </c>
      <c r="AS6" s="807" t="str">
        <f t="shared" si="16"/>
        <v>4,000</v>
      </c>
      <c r="AT6" s="805" t="str">
        <f>AF35</f>
        <v>芹澤幸雄</v>
      </c>
      <c r="AU6" s="808" t="str">
        <f>AK35</f>
        <v>2,300</v>
      </c>
      <c r="AV6" s="809" t="str">
        <f>SUM(AU5:AU6)</f>
        <v>11,725</v>
      </c>
      <c r="AW6" s="799"/>
      <c r="AX6" s="182"/>
      <c r="AY6" s="779"/>
      <c r="AZ6" s="182"/>
      <c r="BA6" s="778"/>
      <c r="BB6" s="182"/>
      <c r="BC6" s="182"/>
      <c r="BD6" s="779"/>
      <c r="BE6" s="182"/>
      <c r="BF6" s="778"/>
      <c r="BG6" s="833"/>
      <c r="BH6" s="182"/>
      <c r="BI6" s="606"/>
      <c r="BJ6" s="41"/>
      <c r="BK6" s="57"/>
      <c r="BL6" s="834"/>
      <c r="BM6" s="606"/>
      <c r="BN6" s="41"/>
      <c r="BO6" s="835"/>
      <c r="BP6" s="779"/>
      <c r="BQ6" s="826" t="str">
        <f t="shared" si="17"/>
        <v>釜ヶ坪468</v>
      </c>
      <c r="BR6" s="41"/>
      <c r="BS6" s="827" t="str">
        <f t="shared" ref="BS6:BT6" si="18">AH5</f>
        <v>0.251 </v>
      </c>
      <c r="BT6" s="828" t="str">
        <f t="shared" si="18"/>
        <v>0 </v>
      </c>
      <c r="BU6" s="831" t="str">
        <f t="shared" si="19"/>
        <v>0 </v>
      </c>
      <c r="BV6" s="41"/>
      <c r="BW6" s="835"/>
      <c r="BX6" s="779"/>
      <c r="BY6" s="826" t="str">
        <f t="shared" si="20"/>
        <v>七反田440-3</v>
      </c>
      <c r="BZ6" s="41"/>
      <c r="CA6" s="827" t="str">
        <f t="shared" ref="CA6:CB6" si="21">AH21</f>
        <v>0.647 </v>
      </c>
      <c r="CB6" s="828" t="str">
        <f t="shared" si="21"/>
        <v>0 </v>
      </c>
      <c r="CC6" s="831" t="str">
        <f t="shared" si="22"/>
        <v>0 </v>
      </c>
      <c r="CD6" s="41"/>
      <c r="CE6" s="835"/>
      <c r="CF6" s="779"/>
      <c r="CG6" s="826" t="str">
        <f t="shared" si="23"/>
        <v>下川原618</v>
      </c>
      <c r="CH6" s="41"/>
      <c r="CI6" s="827" t="str">
        <f t="shared" ref="CI6:CJ6" si="24">AH35</f>
        <v>0.575 </v>
      </c>
      <c r="CJ6" s="828" t="str">
        <f t="shared" si="24"/>
        <v>4,000 </v>
      </c>
      <c r="CK6" s="831" t="str">
        <f t="shared" si="25"/>
        <v>2,300 </v>
      </c>
      <c r="CL6" s="41"/>
      <c r="CM6" s="835"/>
      <c r="CN6" s="779"/>
      <c r="CO6" s="606"/>
      <c r="CP6" s="41"/>
      <c r="CQ6" s="827"/>
      <c r="CR6" s="828"/>
      <c r="CS6" s="606"/>
      <c r="CT6" s="41"/>
      <c r="CU6" s="835"/>
      <c r="CV6" s="779"/>
      <c r="CW6" s="606"/>
      <c r="CX6" s="41"/>
      <c r="CY6" s="827"/>
      <c r="CZ6" s="828"/>
      <c r="DA6" s="606"/>
      <c r="DB6" s="41"/>
      <c r="DC6" s="836"/>
    </row>
    <row r="7" ht="13.5" customHeight="1">
      <c r="A7" s="182"/>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812" t="str">
        <f t="shared" si="6"/>
        <v>5</v>
      </c>
      <c r="AF7" s="813" t="s">
        <v>261</v>
      </c>
      <c r="AG7" s="787" t="s">
        <v>731</v>
      </c>
      <c r="AH7" s="798">
        <v>0.727</v>
      </c>
      <c r="AI7" s="799">
        <v>0.0</v>
      </c>
      <c r="AJ7" s="832" t="s">
        <v>269</v>
      </c>
      <c r="AK7" s="809" t="str">
        <f t="shared" si="2"/>
        <v>0</v>
      </c>
      <c r="AL7" s="822"/>
      <c r="AM7" s="182"/>
      <c r="AN7" s="182"/>
      <c r="AO7" s="823" t="str">
        <f t="shared" ref="AO7:AO10" si="30">AE6</f>
        <v>4</v>
      </c>
      <c r="AP7" s="805" t="str">
        <f t="shared" ref="AP7:AP10" si="31">AJ7</f>
        <v>渋谷イネ</v>
      </c>
      <c r="AQ7" s="788" t="str">
        <f t="shared" ref="AQ7:AS7" si="26">AG7</f>
        <v>七反田458-1</v>
      </c>
      <c r="AR7" s="806" t="str">
        <f t="shared" si="26"/>
        <v>0.727 </v>
      </c>
      <c r="AS7" s="807" t="str">
        <f t="shared" si="26"/>
        <v>0</v>
      </c>
      <c r="AT7" s="805" t="str">
        <f t="shared" ref="AT7:AT10" si="33">AF7</f>
        <v>柏木龍治</v>
      </c>
      <c r="AU7" s="808" t="str">
        <f t="shared" ref="AU7:AU10" si="34">AK7</f>
        <v>0</v>
      </c>
      <c r="AV7" s="792"/>
      <c r="AW7" s="787"/>
      <c r="AX7" s="182"/>
      <c r="AY7" s="837" t="s">
        <v>732</v>
      </c>
      <c r="BA7" s="78"/>
      <c r="BB7" s="182"/>
      <c r="BC7" s="182"/>
      <c r="BD7" s="837" t="s">
        <v>732</v>
      </c>
      <c r="BF7" s="78"/>
      <c r="BG7" s="182"/>
      <c r="BH7" s="182"/>
      <c r="BI7" s="606"/>
      <c r="BJ7" s="41"/>
      <c r="BK7" s="57"/>
      <c r="BL7" s="834"/>
      <c r="BM7" s="606"/>
      <c r="BN7" s="41"/>
      <c r="BO7" s="838"/>
      <c r="BP7" s="779"/>
      <c r="BQ7" s="826" t="str">
        <f t="shared" si="17"/>
        <v>上流193-1</v>
      </c>
      <c r="BR7" s="41"/>
      <c r="BS7" s="827" t="str">
        <f t="shared" ref="BS7:BT7" si="27">AH6</f>
        <v>1.885 </v>
      </c>
      <c r="BT7" s="828" t="str">
        <f t="shared" si="27"/>
        <v>5,000 </v>
      </c>
      <c r="BU7" s="831" t="str">
        <f t="shared" si="19"/>
        <v>9,425 </v>
      </c>
      <c r="BV7" s="41"/>
      <c r="BW7" s="838"/>
      <c r="BX7" s="779"/>
      <c r="BY7" s="826" t="str">
        <f t="shared" si="20"/>
        <v>台田107-1</v>
      </c>
      <c r="BZ7" s="41"/>
      <c r="CA7" s="827" t="str">
        <f t="shared" ref="CA7:CB7" si="28">AH22</f>
        <v>0.790 </v>
      </c>
      <c r="CB7" s="828" t="str">
        <f t="shared" si="28"/>
        <v>0 </v>
      </c>
      <c r="CC7" s="831" t="str">
        <f t="shared" si="22"/>
        <v>0 </v>
      </c>
      <c r="CD7" s="41"/>
      <c r="CE7" s="838"/>
      <c r="CF7" s="779"/>
      <c r="CG7" s="826" t="str">
        <f t="shared" si="23"/>
        <v>水尻511-1</v>
      </c>
      <c r="CH7" s="41"/>
      <c r="CI7" s="827" t="str">
        <f t="shared" ref="CI7:CJ7" si="29">AH36</f>
        <v>0.433 </v>
      </c>
      <c r="CJ7" s="828" t="str">
        <f t="shared" si="29"/>
        <v>0 </v>
      </c>
      <c r="CK7" s="831" t="str">
        <f t="shared" si="25"/>
        <v>0 </v>
      </c>
      <c r="CL7" s="41"/>
      <c r="CM7" s="838"/>
      <c r="CN7" s="779"/>
      <c r="CO7" s="606"/>
      <c r="CP7" s="41"/>
      <c r="CQ7" s="827"/>
      <c r="CR7" s="828"/>
      <c r="CS7" s="606"/>
      <c r="CT7" s="41"/>
      <c r="CU7" s="838"/>
      <c r="CV7" s="779"/>
      <c r="CW7" s="606"/>
      <c r="CX7" s="41"/>
      <c r="CY7" s="827"/>
      <c r="CZ7" s="828"/>
      <c r="DA7" s="606"/>
      <c r="DB7" s="41"/>
      <c r="DC7" s="836"/>
    </row>
    <row r="8" ht="13.5" customHeight="1">
      <c r="A8" s="182"/>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812" t="str">
        <f t="shared" si="6"/>
        <v>6</v>
      </c>
      <c r="AF8" s="813" t="s">
        <v>261</v>
      </c>
      <c r="AG8" s="787" t="s">
        <v>733</v>
      </c>
      <c r="AH8" s="798">
        <v>0.221</v>
      </c>
      <c r="AI8" s="799">
        <v>0.0</v>
      </c>
      <c r="AJ8" s="832" t="s">
        <v>269</v>
      </c>
      <c r="AK8" s="809" t="str">
        <f t="shared" si="2"/>
        <v>0</v>
      </c>
      <c r="AL8" s="822"/>
      <c r="AM8" s="182"/>
      <c r="AN8" s="182"/>
      <c r="AO8" s="823" t="str">
        <f t="shared" si="30"/>
        <v>5</v>
      </c>
      <c r="AP8" s="805" t="str">
        <f t="shared" si="31"/>
        <v>渋谷イネ</v>
      </c>
      <c r="AQ8" s="788" t="str">
        <f t="shared" ref="AQ8:AS8" si="32">AG8</f>
        <v>七反田460</v>
      </c>
      <c r="AR8" s="806" t="str">
        <f t="shared" si="32"/>
        <v>0.221 </v>
      </c>
      <c r="AS8" s="807" t="str">
        <f t="shared" si="32"/>
        <v>0</v>
      </c>
      <c r="AT8" s="805" t="str">
        <f t="shared" si="33"/>
        <v>柏木龍治</v>
      </c>
      <c r="AU8" s="808" t="str">
        <f t="shared" si="34"/>
        <v>0</v>
      </c>
      <c r="AV8" s="792"/>
      <c r="AW8" s="787"/>
      <c r="AX8" s="182"/>
      <c r="AY8" s="837" t="s">
        <v>734</v>
      </c>
      <c r="BA8" s="78"/>
      <c r="BB8" s="182"/>
      <c r="BC8" s="182"/>
      <c r="BD8" s="837" t="s">
        <v>734</v>
      </c>
      <c r="BF8" s="78"/>
      <c r="BG8" s="839"/>
      <c r="BH8" s="182"/>
      <c r="BI8" s="606"/>
      <c r="BJ8" s="41"/>
      <c r="BK8" s="57"/>
      <c r="BL8" s="834"/>
      <c r="BM8" s="606"/>
      <c r="BN8" s="41"/>
      <c r="BO8" s="838"/>
      <c r="BP8" s="779"/>
      <c r="BQ8" s="826" t="str">
        <f t="shared" si="17"/>
        <v>七反田458-1</v>
      </c>
      <c r="BR8" s="41"/>
      <c r="BS8" s="827" t="str">
        <f t="shared" ref="BS8:BT8" si="35">AH7</f>
        <v>0.727 </v>
      </c>
      <c r="BT8" s="828" t="str">
        <f t="shared" si="35"/>
        <v>0 </v>
      </c>
      <c r="BU8" s="831" t="str">
        <f t="shared" si="19"/>
        <v>0 </v>
      </c>
      <c r="BV8" s="41"/>
      <c r="BW8" s="838"/>
      <c r="BX8" s="779"/>
      <c r="BY8" s="826" t="str">
        <f t="shared" si="20"/>
        <v>台田108</v>
      </c>
      <c r="BZ8" s="41"/>
      <c r="CA8" s="827" t="str">
        <f t="shared" ref="CA8:CB8" si="36">AH23</f>
        <v>0.585 </v>
      </c>
      <c r="CB8" s="828" t="str">
        <f t="shared" si="36"/>
        <v>5,000 </v>
      </c>
      <c r="CC8" s="831" t="str">
        <f t="shared" si="22"/>
        <v>2,925 </v>
      </c>
      <c r="CD8" s="41"/>
      <c r="CE8" s="838"/>
      <c r="CF8" s="779"/>
      <c r="CG8" s="826" t="str">
        <f t="shared" si="23"/>
        <v>水尻512-1</v>
      </c>
      <c r="CH8" s="41"/>
      <c r="CI8" s="827" t="str">
        <f t="shared" ref="CI8:CJ8" si="37">AH37</f>
        <v>0.872 </v>
      </c>
      <c r="CJ8" s="828" t="str">
        <f t="shared" si="37"/>
        <v>0 </v>
      </c>
      <c r="CK8" s="831" t="str">
        <f t="shared" si="25"/>
        <v>0 </v>
      </c>
      <c r="CL8" s="41"/>
      <c r="CM8" s="838"/>
      <c r="CN8" s="779"/>
      <c r="CO8" s="606"/>
      <c r="CP8" s="41"/>
      <c r="CQ8" s="827"/>
      <c r="CR8" s="828"/>
      <c r="CS8" s="606"/>
      <c r="CT8" s="41"/>
      <c r="CU8" s="838"/>
      <c r="CV8" s="779"/>
      <c r="CW8" s="606"/>
      <c r="CX8" s="41"/>
      <c r="CY8" s="827"/>
      <c r="CZ8" s="828"/>
      <c r="DA8" s="606"/>
      <c r="DB8" s="41"/>
      <c r="DC8" s="836"/>
    </row>
    <row r="9" ht="13.5" customHeight="1">
      <c r="A9" s="182"/>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812" t="str">
        <f t="shared" si="6"/>
        <v>7</v>
      </c>
      <c r="AF9" s="813" t="s">
        <v>261</v>
      </c>
      <c r="AG9" s="787" t="s">
        <v>735</v>
      </c>
      <c r="AH9" s="798">
        <v>0.987</v>
      </c>
      <c r="AI9" s="799">
        <v>0.0</v>
      </c>
      <c r="AJ9" s="832" t="s">
        <v>269</v>
      </c>
      <c r="AK9" s="809" t="str">
        <f t="shared" si="2"/>
        <v>0</v>
      </c>
      <c r="AL9" s="822"/>
      <c r="AM9" s="182"/>
      <c r="AN9" s="182"/>
      <c r="AO9" s="823" t="str">
        <f t="shared" si="30"/>
        <v>6</v>
      </c>
      <c r="AP9" s="805" t="str">
        <f t="shared" si="31"/>
        <v>渋谷イネ</v>
      </c>
      <c r="AQ9" s="788" t="str">
        <f t="shared" ref="AQ9:AS9" si="38">AG9</f>
        <v>下流208-1</v>
      </c>
      <c r="AR9" s="806" t="str">
        <f t="shared" si="38"/>
        <v>0.987 </v>
      </c>
      <c r="AS9" s="807" t="str">
        <f t="shared" si="38"/>
        <v>0</v>
      </c>
      <c r="AT9" s="805" t="str">
        <f t="shared" si="33"/>
        <v>柏木龍治</v>
      </c>
      <c r="AU9" s="808" t="str">
        <f t="shared" si="34"/>
        <v>0</v>
      </c>
      <c r="AV9" s="792"/>
      <c r="AW9" s="787"/>
      <c r="AX9" s="182"/>
      <c r="AY9" s="840"/>
      <c r="AZ9" s="839"/>
      <c r="BA9" s="811"/>
      <c r="BB9" s="182"/>
      <c r="BC9" s="182"/>
      <c r="BD9" s="840"/>
      <c r="BE9" s="839"/>
      <c r="BF9" s="811"/>
      <c r="BG9" s="839"/>
      <c r="BH9" s="182"/>
      <c r="BI9" s="606"/>
      <c r="BJ9" s="41"/>
      <c r="BK9" s="57"/>
      <c r="BL9" s="834"/>
      <c r="BM9" s="606"/>
      <c r="BN9" s="41"/>
      <c r="BO9" s="838"/>
      <c r="BP9" s="779"/>
      <c r="BQ9" s="826" t="str">
        <f t="shared" si="17"/>
        <v>七反田460</v>
      </c>
      <c r="BR9" s="41"/>
      <c r="BS9" s="827" t="str">
        <f t="shared" ref="BS9:BT9" si="39">AH8</f>
        <v>0.221 </v>
      </c>
      <c r="BT9" s="828" t="str">
        <f t="shared" si="39"/>
        <v>0 </v>
      </c>
      <c r="BU9" s="831" t="str">
        <f t="shared" si="19"/>
        <v>0 </v>
      </c>
      <c r="BV9" s="41"/>
      <c r="BW9" s="838"/>
      <c r="BX9" s="779"/>
      <c r="BY9" s="826" t="str">
        <f t="shared" si="20"/>
        <v>台田112-1</v>
      </c>
      <c r="BZ9" s="41"/>
      <c r="CA9" s="827" t="str">
        <f t="shared" ref="CA9:CB9" si="40">AH24</f>
        <v>0.988 </v>
      </c>
      <c r="CB9" s="828" t="str">
        <f t="shared" si="40"/>
        <v>0 </v>
      </c>
      <c r="CC9" s="831" t="str">
        <f t="shared" si="22"/>
        <v>0 </v>
      </c>
      <c r="CD9" s="41"/>
      <c r="CE9" s="838"/>
      <c r="CF9" s="779"/>
      <c r="CG9" s="826" t="str">
        <f t="shared" si="23"/>
        <v>水尻513-1</v>
      </c>
      <c r="CH9" s="41"/>
      <c r="CI9" s="827" t="str">
        <f t="shared" ref="CI9:CJ9" si="41">AH38</f>
        <v>0.608 </v>
      </c>
      <c r="CJ9" s="828" t="str">
        <f t="shared" si="41"/>
        <v>0 </v>
      </c>
      <c r="CK9" s="831" t="str">
        <f t="shared" si="25"/>
        <v>0 </v>
      </c>
      <c r="CL9" s="41"/>
      <c r="CM9" s="838"/>
      <c r="CN9" s="779"/>
      <c r="CO9" s="606"/>
      <c r="CP9" s="41"/>
      <c r="CQ9" s="827"/>
      <c r="CR9" s="828"/>
      <c r="CS9" s="606"/>
      <c r="CT9" s="41"/>
      <c r="CU9" s="838"/>
      <c r="CV9" s="779"/>
      <c r="CW9" s="606"/>
      <c r="CX9" s="41"/>
      <c r="CY9" s="827"/>
      <c r="CZ9" s="828"/>
      <c r="DA9" s="606"/>
      <c r="DB9" s="41"/>
      <c r="DC9" s="841"/>
    </row>
    <row r="10" ht="13.5" customHeight="1">
      <c r="A10" s="182"/>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812" t="str">
        <f t="shared" si="6"/>
        <v>8</v>
      </c>
      <c r="AF10" s="813" t="s">
        <v>261</v>
      </c>
      <c r="AG10" s="787" t="s">
        <v>736</v>
      </c>
      <c r="AH10" s="798">
        <v>0.647</v>
      </c>
      <c r="AI10" s="799">
        <v>0.0</v>
      </c>
      <c r="AJ10" s="832" t="s">
        <v>269</v>
      </c>
      <c r="AK10" s="809" t="str">
        <f t="shared" si="2"/>
        <v>0</v>
      </c>
      <c r="AL10" s="822"/>
      <c r="AM10" s="182"/>
      <c r="AN10" s="182"/>
      <c r="AO10" s="823" t="str">
        <f t="shared" si="30"/>
        <v>7</v>
      </c>
      <c r="AP10" s="805" t="str">
        <f t="shared" si="31"/>
        <v>渋谷イネ</v>
      </c>
      <c r="AQ10" s="788" t="str">
        <f t="shared" ref="AQ10:AS10" si="42">AG10</f>
        <v>下流209-1</v>
      </c>
      <c r="AR10" s="806" t="str">
        <f t="shared" si="42"/>
        <v>0.647 </v>
      </c>
      <c r="AS10" s="807" t="str">
        <f t="shared" si="42"/>
        <v>0</v>
      </c>
      <c r="AT10" s="805" t="str">
        <f t="shared" si="33"/>
        <v>柏木龍治</v>
      </c>
      <c r="AU10" s="808" t="str">
        <f t="shared" si="34"/>
        <v>0</v>
      </c>
      <c r="AV10" s="792"/>
      <c r="AW10" s="787"/>
      <c r="AX10" s="182"/>
      <c r="AY10" s="779"/>
      <c r="AZ10" s="842">
        <v>46005.0</v>
      </c>
      <c r="BA10" s="778"/>
      <c r="BB10" s="182"/>
      <c r="BC10" s="182"/>
      <c r="BD10" s="779"/>
      <c r="BE10" s="842" t="str">
        <f>AZ10</f>
        <v>2025年12月14日</v>
      </c>
      <c r="BF10" s="778"/>
      <c r="BG10" s="839"/>
      <c r="BH10" s="182"/>
      <c r="BI10" s="606"/>
      <c r="BJ10" s="41"/>
      <c r="BK10" s="57"/>
      <c r="BL10" s="834"/>
      <c r="BM10" s="606"/>
      <c r="BN10" s="41"/>
      <c r="BO10" s="838"/>
      <c r="BP10" s="779"/>
      <c r="BQ10" s="826" t="str">
        <f t="shared" si="17"/>
        <v>下流208-1</v>
      </c>
      <c r="BR10" s="41"/>
      <c r="BS10" s="827" t="str">
        <f t="shared" ref="BS10:BT10" si="43">AH9</f>
        <v>0.987 </v>
      </c>
      <c r="BT10" s="828" t="str">
        <f t="shared" si="43"/>
        <v>0 </v>
      </c>
      <c r="BU10" s="831" t="str">
        <f t="shared" si="19"/>
        <v>0 </v>
      </c>
      <c r="BV10" s="41"/>
      <c r="BW10" s="838"/>
      <c r="BX10" s="779"/>
      <c r="BY10" s="826" t="str">
        <f t="shared" si="20"/>
        <v>台田114</v>
      </c>
      <c r="BZ10" s="41"/>
      <c r="CA10" s="827" t="str">
        <f t="shared" ref="CA10:CB10" si="44">AH25</f>
        <v>0.545 </v>
      </c>
      <c r="CB10" s="828" t="str">
        <f t="shared" si="44"/>
        <v>5,000 </v>
      </c>
      <c r="CC10" s="831" t="str">
        <f t="shared" si="22"/>
        <v>2,725 </v>
      </c>
      <c r="CD10" s="41"/>
      <c r="CE10" s="838"/>
      <c r="CF10" s="779"/>
      <c r="CG10" s="826" t="str">
        <f t="shared" si="23"/>
        <v>水尻514の一部</v>
      </c>
      <c r="CH10" s="41"/>
      <c r="CI10" s="827" t="str">
        <f t="shared" ref="CI10:CJ10" si="45">AH39</f>
        <v>0.035 </v>
      </c>
      <c r="CJ10" s="828" t="str">
        <f t="shared" si="45"/>
        <v>0 </v>
      </c>
      <c r="CK10" s="831" t="str">
        <f t="shared" si="25"/>
        <v>0 </v>
      </c>
      <c r="CL10" s="41"/>
      <c r="CM10" s="838"/>
      <c r="CN10" s="779"/>
      <c r="CO10" s="606"/>
      <c r="CP10" s="41"/>
      <c r="CQ10" s="827"/>
      <c r="CR10" s="828"/>
      <c r="CS10" s="606"/>
      <c r="CT10" s="41"/>
      <c r="CU10" s="838"/>
      <c r="CV10" s="779"/>
      <c r="CW10" s="606"/>
      <c r="CX10" s="41"/>
      <c r="CY10" s="827"/>
      <c r="CZ10" s="828"/>
      <c r="DA10" s="606"/>
      <c r="DB10" s="41"/>
      <c r="DC10" s="843"/>
    </row>
    <row r="11" ht="13.5" customHeight="1">
      <c r="A11" s="182"/>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812" t="str">
        <f t="shared" si="6"/>
        <v>9</v>
      </c>
      <c r="AF11" s="813" t="s">
        <v>261</v>
      </c>
      <c r="AG11" s="787" t="s">
        <v>737</v>
      </c>
      <c r="AH11" s="798">
        <v>0.967</v>
      </c>
      <c r="AI11" s="799">
        <v>4000.0</v>
      </c>
      <c r="AJ11" s="832" t="s">
        <v>275</v>
      </c>
      <c r="AK11" s="809" t="str">
        <f t="shared" si="2"/>
        <v>3,868</v>
      </c>
      <c r="AL11" s="822"/>
      <c r="AM11" s="182"/>
      <c r="AN11" s="182"/>
      <c r="AO11" s="823" t="str">
        <f>AE12</f>
        <v>10</v>
      </c>
      <c r="AP11" s="805" t="str">
        <f>AJ13</f>
        <v>渋谷イネ</v>
      </c>
      <c r="AQ11" s="788" t="str">
        <f t="shared" ref="AQ11:AS11" si="46">AG13</f>
        <v>鎧ヶ坪470-1</v>
      </c>
      <c r="AR11" s="806" t="str">
        <f t="shared" si="46"/>
        <v>0.082 </v>
      </c>
      <c r="AS11" s="807" t="str">
        <f t="shared" si="46"/>
        <v>0</v>
      </c>
      <c r="AT11" s="805" t="str">
        <f>AF13</f>
        <v>柏木龍治</v>
      </c>
      <c r="AU11" s="808" t="str">
        <f>AK13</f>
        <v>0</v>
      </c>
      <c r="AV11" s="809"/>
      <c r="AW11" s="799"/>
      <c r="AX11" s="182"/>
      <c r="AY11" s="844"/>
      <c r="AZ11" s="845" t="str">
        <f>AP3</f>
        <v>小澤千枝子</v>
      </c>
      <c r="BA11" s="778" t="s">
        <v>738</v>
      </c>
      <c r="BB11" s="787"/>
      <c r="BC11" s="787"/>
      <c r="BD11" s="844"/>
      <c r="BE11" s="846" t="str">
        <f>AP5</f>
        <v>渋谷孝之</v>
      </c>
      <c r="BF11" s="778" t="s">
        <v>738</v>
      </c>
      <c r="BG11" s="182"/>
      <c r="BH11" s="182"/>
      <c r="BI11" s="606"/>
      <c r="BJ11" s="41"/>
      <c r="BK11" s="57"/>
      <c r="BL11" s="834"/>
      <c r="BM11" s="606"/>
      <c r="BN11" s="41"/>
      <c r="BO11" s="838"/>
      <c r="BP11" s="779"/>
      <c r="BQ11" s="826" t="str">
        <f t="shared" si="17"/>
        <v>下流209-1</v>
      </c>
      <c r="BR11" s="41"/>
      <c r="BS11" s="827" t="str">
        <f t="shared" ref="BS11:BT11" si="47">AH10</f>
        <v>0.647 </v>
      </c>
      <c r="BT11" s="828" t="str">
        <f t="shared" si="47"/>
        <v>0 </v>
      </c>
      <c r="BU11" s="831" t="str">
        <f t="shared" si="19"/>
        <v>0 </v>
      </c>
      <c r="BV11" s="41"/>
      <c r="BW11" s="838"/>
      <c r="BX11" s="779"/>
      <c r="BY11" s="826" t="str">
        <f t="shared" si="20"/>
        <v>台田115</v>
      </c>
      <c r="BZ11" s="41"/>
      <c r="CA11" s="827" t="str">
        <f t="shared" ref="CA11:CB11" si="48">AH26</f>
        <v>0.922 </v>
      </c>
      <c r="CB11" s="828" t="str">
        <f t="shared" si="48"/>
        <v>5,000 </v>
      </c>
      <c r="CC11" s="831" t="str">
        <f t="shared" si="22"/>
        <v>4,610 </v>
      </c>
      <c r="CD11" s="41"/>
      <c r="CE11" s="838"/>
      <c r="CF11" s="779"/>
      <c r="CG11" s="826" t="str">
        <f t="shared" si="23"/>
        <v>鎧ヶ坪521-1</v>
      </c>
      <c r="CH11" s="41"/>
      <c r="CI11" s="827" t="str">
        <f t="shared" ref="CI11:CJ11" si="49">AH40</f>
        <v>0.740 </v>
      </c>
      <c r="CJ11" s="828" t="str">
        <f t="shared" si="49"/>
        <v>4,000 </v>
      </c>
      <c r="CK11" s="831" t="str">
        <f t="shared" si="25"/>
        <v>2,960 </v>
      </c>
      <c r="CL11" s="41"/>
      <c r="CM11" s="838"/>
      <c r="CN11" s="779"/>
      <c r="CO11" s="606"/>
      <c r="CP11" s="41"/>
      <c r="CQ11" s="827"/>
      <c r="CR11" s="828"/>
      <c r="CS11" s="606"/>
      <c r="CT11" s="41"/>
      <c r="CU11" s="838"/>
      <c r="CV11" s="779"/>
      <c r="CW11" s="606"/>
      <c r="CX11" s="41"/>
      <c r="CY11" s="827"/>
      <c r="CZ11" s="828"/>
      <c r="DA11" s="606"/>
      <c r="DB11" s="41"/>
      <c r="DC11" s="843"/>
    </row>
    <row r="12" ht="13.5" customHeight="1">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812" t="str">
        <f t="shared" si="6"/>
        <v>10</v>
      </c>
      <c r="AF12" s="813" t="s">
        <v>261</v>
      </c>
      <c r="AG12" s="787" t="s">
        <v>739</v>
      </c>
      <c r="AH12" s="798">
        <v>0.916</v>
      </c>
      <c r="AI12" s="799">
        <v>4000.0</v>
      </c>
      <c r="AJ12" s="832" t="s">
        <v>275</v>
      </c>
      <c r="AK12" s="809" t="str">
        <f t="shared" si="2"/>
        <v>3,664</v>
      </c>
      <c r="AL12" s="822"/>
      <c r="AM12" s="803"/>
      <c r="AN12" s="182"/>
      <c r="AO12" s="823" t="str">
        <f>AE16</f>
        <v>14</v>
      </c>
      <c r="AP12" s="805" t="str">
        <f>AJ17</f>
        <v>渋谷イネ</v>
      </c>
      <c r="AQ12" s="788" t="str">
        <f t="shared" ref="AQ12:AS12" si="50">AG17</f>
        <v>七反田459-1</v>
      </c>
      <c r="AR12" s="806" t="str">
        <f t="shared" si="50"/>
        <v>0.727 </v>
      </c>
      <c r="AS12" s="807" t="str">
        <f t="shared" si="50"/>
        <v>0</v>
      </c>
      <c r="AT12" s="847" t="str">
        <f>AF17</f>
        <v>柳川浩昭</v>
      </c>
      <c r="AU12" s="808" t="str">
        <f>AK17</f>
        <v>0</v>
      </c>
      <c r="AV12" s="809" t="str">
        <f>SUM(AU7:AU12)</f>
        <v>0</v>
      </c>
      <c r="AW12" s="799"/>
      <c r="AX12" s="182"/>
      <c r="AY12" s="779"/>
      <c r="AZ12" s="182"/>
      <c r="BA12" s="778"/>
      <c r="BB12" s="182"/>
      <c r="BC12" s="182"/>
      <c r="BD12" s="779"/>
      <c r="BE12" s="182"/>
      <c r="BF12" s="778"/>
      <c r="BG12" s="182"/>
      <c r="BH12" s="182"/>
      <c r="BI12" s="606"/>
      <c r="BJ12" s="41"/>
      <c r="BK12" s="57"/>
      <c r="BL12" s="834"/>
      <c r="BM12" s="606"/>
      <c r="BN12" s="41"/>
      <c r="BO12" s="838"/>
      <c r="BP12" s="779"/>
      <c r="BQ12" s="826" t="str">
        <f t="shared" si="17"/>
        <v>台田110</v>
      </c>
      <c r="BR12" s="41"/>
      <c r="BS12" s="827" t="str">
        <f t="shared" ref="BS12:BT12" si="51">AH11</f>
        <v>0.967 </v>
      </c>
      <c r="BT12" s="828" t="str">
        <f t="shared" si="51"/>
        <v>4,000 </v>
      </c>
      <c r="BU12" s="831" t="str">
        <f t="shared" si="19"/>
        <v>3,868 </v>
      </c>
      <c r="BV12" s="41"/>
      <c r="BW12" s="838"/>
      <c r="BX12" s="779"/>
      <c r="BY12" s="826" t="str">
        <f t="shared" si="20"/>
        <v>台田120-1</v>
      </c>
      <c r="BZ12" s="41"/>
      <c r="CA12" s="827" t="str">
        <f t="shared" ref="CA12:CB12" si="52">AH27</f>
        <v>0.089 </v>
      </c>
      <c r="CB12" s="828" t="str">
        <f t="shared" si="52"/>
        <v>0 </v>
      </c>
      <c r="CC12" s="831" t="str">
        <f t="shared" si="22"/>
        <v>0 </v>
      </c>
      <c r="CD12" s="41"/>
      <c r="CE12" s="838"/>
      <c r="CF12" s="779"/>
      <c r="CG12" s="826" t="str">
        <f t="shared" si="23"/>
        <v>鎧ヶ坪523-1</v>
      </c>
      <c r="CH12" s="41"/>
      <c r="CI12" s="827" t="str">
        <f t="shared" ref="CI12:CJ12" si="53">AH41</f>
        <v>0.195 </v>
      </c>
      <c r="CJ12" s="828" t="str">
        <f t="shared" si="53"/>
        <v>4,000 </v>
      </c>
      <c r="CK12" s="831" t="str">
        <f t="shared" si="25"/>
        <v>780 </v>
      </c>
      <c r="CL12" s="41"/>
      <c r="CM12" s="838"/>
      <c r="CN12" s="779"/>
      <c r="CO12" s="606"/>
      <c r="CP12" s="41"/>
      <c r="CQ12" s="827"/>
      <c r="CR12" s="828"/>
      <c r="CS12" s="606"/>
      <c r="CT12" s="41"/>
      <c r="CU12" s="838"/>
      <c r="CV12" s="779"/>
      <c r="CW12" s="606"/>
      <c r="CX12" s="41"/>
      <c r="CY12" s="827"/>
      <c r="CZ12" s="828"/>
      <c r="DA12" s="606"/>
      <c r="DB12" s="41"/>
      <c r="DC12" s="843"/>
    </row>
    <row r="13" ht="13.5" customHeight="1">
      <c r="A13" s="182"/>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812" t="str">
        <f t="shared" si="6"/>
        <v>11</v>
      </c>
      <c r="AF13" s="813" t="s">
        <v>261</v>
      </c>
      <c r="AG13" s="787" t="s">
        <v>740</v>
      </c>
      <c r="AH13" s="798">
        <v>0.082</v>
      </c>
      <c r="AI13" s="799">
        <v>0.0</v>
      </c>
      <c r="AJ13" s="832" t="s">
        <v>269</v>
      </c>
      <c r="AK13" s="809" t="str">
        <f t="shared" si="2"/>
        <v>0</v>
      </c>
      <c r="AL13" s="822"/>
      <c r="AM13" s="182"/>
      <c r="AN13" s="182"/>
      <c r="AO13" s="823" t="str">
        <f t="shared" ref="AO13:AO14" si="58">AE10</f>
        <v>8</v>
      </c>
      <c r="AP13" s="805" t="str">
        <f t="shared" ref="AP13:AP14" si="59">AJ11</f>
        <v>渋谷洋一</v>
      </c>
      <c r="AQ13" s="788" t="str">
        <f t="shared" ref="AQ13:AS13" si="54">AG11</f>
        <v>台田110</v>
      </c>
      <c r="AR13" s="806" t="str">
        <f t="shared" si="54"/>
        <v>0.967 </v>
      </c>
      <c r="AS13" s="807" t="str">
        <f t="shared" si="54"/>
        <v>4,000</v>
      </c>
      <c r="AT13" s="805" t="str">
        <f t="shared" ref="AT13:AT14" si="61">AF11</f>
        <v>柏木龍治</v>
      </c>
      <c r="AU13" s="808" t="str">
        <f t="shared" ref="AU13:AU14" si="62">AK11</f>
        <v>3,868</v>
      </c>
      <c r="AV13" s="792"/>
      <c r="AW13" s="787"/>
      <c r="AX13" s="182"/>
      <c r="AY13" s="848"/>
      <c r="AZ13" s="849"/>
      <c r="BA13" s="850"/>
      <c r="BB13" s="182"/>
      <c r="BC13" s="182"/>
      <c r="BD13" s="848"/>
      <c r="BE13" s="849"/>
      <c r="BF13" s="850"/>
      <c r="BG13" s="182"/>
      <c r="BH13" s="182"/>
      <c r="BI13" s="606"/>
      <c r="BJ13" s="41"/>
      <c r="BK13" s="57"/>
      <c r="BL13" s="834"/>
      <c r="BM13" s="606"/>
      <c r="BN13" s="41"/>
      <c r="BO13" s="838"/>
      <c r="BP13" s="779"/>
      <c r="BQ13" s="826" t="str">
        <f t="shared" si="17"/>
        <v>台田113</v>
      </c>
      <c r="BR13" s="41"/>
      <c r="BS13" s="827" t="str">
        <f t="shared" ref="BS13:BT13" si="55">AH12</f>
        <v>0.916 </v>
      </c>
      <c r="BT13" s="828" t="str">
        <f t="shared" si="55"/>
        <v>4,000 </v>
      </c>
      <c r="BU13" s="831" t="str">
        <f t="shared" si="19"/>
        <v>3,664 </v>
      </c>
      <c r="BV13" s="41"/>
      <c r="BW13" s="838"/>
      <c r="BX13" s="779"/>
      <c r="BY13" s="826" t="str">
        <f t="shared" si="20"/>
        <v>台田121-1</v>
      </c>
      <c r="BZ13" s="41"/>
      <c r="CA13" s="827" t="str">
        <f t="shared" ref="CA13:CB13" si="56">AH28</f>
        <v>0.234 </v>
      </c>
      <c r="CB13" s="828" t="str">
        <f t="shared" si="56"/>
        <v>0 </v>
      </c>
      <c r="CC13" s="831" t="str">
        <f t="shared" si="22"/>
        <v>0 </v>
      </c>
      <c r="CD13" s="41"/>
      <c r="CE13" s="838"/>
      <c r="CF13" s="779"/>
      <c r="CG13" s="826" t="str">
        <f t="shared" si="23"/>
        <v>鎧ヶ坪524-1</v>
      </c>
      <c r="CH13" s="41"/>
      <c r="CI13" s="827" t="str">
        <f t="shared" ref="CI13:CJ13" si="57">AH42</f>
        <v>1.302 </v>
      </c>
      <c r="CJ13" s="828" t="str">
        <f t="shared" si="57"/>
        <v>4,000 </v>
      </c>
      <c r="CK13" s="831" t="str">
        <f t="shared" si="25"/>
        <v>5,208 </v>
      </c>
      <c r="CL13" s="41"/>
      <c r="CM13" s="838"/>
      <c r="CN13" s="779"/>
      <c r="CO13" s="606"/>
      <c r="CP13" s="41"/>
      <c r="CQ13" s="827"/>
      <c r="CR13" s="828"/>
      <c r="CS13" s="606"/>
      <c r="CT13" s="41"/>
      <c r="CU13" s="838"/>
      <c r="CV13" s="779"/>
      <c r="CW13" s="606"/>
      <c r="CX13" s="41"/>
      <c r="CY13" s="827"/>
      <c r="CZ13" s="828"/>
      <c r="DA13" s="606"/>
      <c r="DB13" s="41"/>
      <c r="DC13" s="843"/>
    </row>
    <row r="14" ht="13.5" customHeight="1">
      <c r="A14" s="182"/>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812" t="str">
        <f t="shared" si="6"/>
        <v>12</v>
      </c>
      <c r="AF14" s="813" t="s">
        <v>261</v>
      </c>
      <c r="AG14" s="787" t="s">
        <v>741</v>
      </c>
      <c r="AH14" s="798">
        <v>0.893</v>
      </c>
      <c r="AI14" s="799">
        <v>0.0</v>
      </c>
      <c r="AJ14" s="832" t="s">
        <v>271</v>
      </c>
      <c r="AK14" s="809" t="str">
        <f t="shared" si="2"/>
        <v>0</v>
      </c>
      <c r="AL14" s="822"/>
      <c r="AM14" s="182"/>
      <c r="AN14" s="182"/>
      <c r="AO14" s="823" t="str">
        <f t="shared" si="58"/>
        <v>9</v>
      </c>
      <c r="AP14" s="804" t="str">
        <f t="shared" si="59"/>
        <v>渋谷洋一</v>
      </c>
      <c r="AQ14" s="788" t="str">
        <f t="shared" ref="AQ14:AS14" si="60">AG12</f>
        <v>台田113</v>
      </c>
      <c r="AR14" s="806" t="str">
        <f t="shared" si="60"/>
        <v>0.916 </v>
      </c>
      <c r="AS14" s="807" t="str">
        <f t="shared" si="60"/>
        <v>4,000</v>
      </c>
      <c r="AT14" s="805" t="str">
        <f t="shared" si="61"/>
        <v>柏木龍治</v>
      </c>
      <c r="AU14" s="808" t="str">
        <f t="shared" si="62"/>
        <v>3,664</v>
      </c>
      <c r="AV14" s="809"/>
      <c r="AW14" s="799"/>
      <c r="AX14" s="182"/>
      <c r="BG14" s="182"/>
      <c r="BH14" s="182"/>
      <c r="BI14" s="606"/>
      <c r="BJ14" s="41"/>
      <c r="BK14" s="57"/>
      <c r="BL14" s="834"/>
      <c r="BM14" s="606"/>
      <c r="BN14" s="41"/>
      <c r="BO14" s="838"/>
      <c r="BP14" s="779"/>
      <c r="BQ14" s="826" t="str">
        <f t="shared" si="17"/>
        <v>鎧ヶ坪470-1</v>
      </c>
      <c r="BR14" s="41"/>
      <c r="BS14" s="827" t="str">
        <f t="shared" ref="BS14:BT14" si="63">AH13</f>
        <v>0.082 </v>
      </c>
      <c r="BT14" s="828" t="str">
        <f t="shared" si="63"/>
        <v>0 </v>
      </c>
      <c r="BU14" s="831" t="str">
        <f t="shared" si="19"/>
        <v>0 </v>
      </c>
      <c r="BV14" s="41"/>
      <c r="BW14" s="838"/>
      <c r="BX14" s="779"/>
      <c r="BY14" s="826" t="str">
        <f t="shared" si="20"/>
        <v>台田121-2</v>
      </c>
      <c r="BZ14" s="41"/>
      <c r="CA14" s="827" t="str">
        <f t="shared" ref="CA14:CB14" si="64">AH29</f>
        <v>0.155 </v>
      </c>
      <c r="CB14" s="828" t="str">
        <f t="shared" si="64"/>
        <v>0 </v>
      </c>
      <c r="CC14" s="831" t="str">
        <f t="shared" si="22"/>
        <v>0 </v>
      </c>
      <c r="CD14" s="41"/>
      <c r="CE14" s="838"/>
      <c r="CF14" s="779"/>
      <c r="CG14" s="826" t="str">
        <f t="shared" si="23"/>
        <v>鎧ヶ坪532-1</v>
      </c>
      <c r="CH14" s="41"/>
      <c r="CI14" s="827" t="str">
        <f t="shared" ref="CI14:CJ14" si="65">AH43</f>
        <v>1.778 </v>
      </c>
      <c r="CJ14" s="828" t="str">
        <f t="shared" si="65"/>
        <v>5,000 </v>
      </c>
      <c r="CK14" s="831" t="str">
        <f t="shared" si="25"/>
        <v>8,890 </v>
      </c>
      <c r="CL14" s="41"/>
      <c r="CM14" s="838"/>
      <c r="CN14" s="779"/>
      <c r="CO14" s="606"/>
      <c r="CP14" s="41"/>
      <c r="CQ14" s="827"/>
      <c r="CR14" s="828"/>
      <c r="CS14" s="606"/>
      <c r="CT14" s="41"/>
      <c r="CU14" s="838"/>
      <c r="CV14" s="779"/>
      <c r="CW14" s="606"/>
      <c r="CX14" s="41"/>
      <c r="CY14" s="827"/>
      <c r="CZ14" s="828"/>
      <c r="DA14" s="606"/>
      <c r="DB14" s="41"/>
      <c r="DC14" s="843"/>
    </row>
    <row r="15" ht="13.5" customHeight="1">
      <c r="A15" s="182"/>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812" t="str">
        <f t="shared" si="6"/>
        <v>13</v>
      </c>
      <c r="AF15" s="813" t="s">
        <v>261</v>
      </c>
      <c r="AG15" s="787" t="s">
        <v>742</v>
      </c>
      <c r="AH15" s="798">
        <v>1.2</v>
      </c>
      <c r="AI15" s="799">
        <v>0.0</v>
      </c>
      <c r="AJ15" s="832" t="s">
        <v>271</v>
      </c>
      <c r="AK15" s="809" t="str">
        <f t="shared" si="2"/>
        <v>0</v>
      </c>
      <c r="AL15" s="822"/>
      <c r="AM15" s="182"/>
      <c r="AN15" s="182"/>
      <c r="AO15" s="823" t="str">
        <f>AE22</f>
        <v>20</v>
      </c>
      <c r="AP15" s="805" t="str">
        <f>AJ23</f>
        <v>渋谷洋一</v>
      </c>
      <c r="AQ15" s="788" t="str">
        <f t="shared" ref="AQ15:AS15" si="66">AG23</f>
        <v>台田108</v>
      </c>
      <c r="AR15" s="806" t="str">
        <f t="shared" si="66"/>
        <v>0.585 </v>
      </c>
      <c r="AS15" s="807" t="str">
        <f t="shared" si="66"/>
        <v>5,000</v>
      </c>
      <c r="AT15" s="805" t="str">
        <f>AF23</f>
        <v>芹澤智</v>
      </c>
      <c r="AU15" s="808" t="str">
        <f>AK23</f>
        <v>2,925</v>
      </c>
      <c r="AV15" s="792"/>
      <c r="AW15" s="787"/>
      <c r="AX15" s="182"/>
      <c r="AY15" s="793"/>
      <c r="AZ15" s="794"/>
      <c r="BA15" s="795"/>
      <c r="BB15" s="182"/>
      <c r="BC15" s="182"/>
      <c r="BD15" s="793"/>
      <c r="BE15" s="794"/>
      <c r="BF15" s="795"/>
      <c r="BG15" s="182"/>
      <c r="BH15" s="182"/>
      <c r="BI15" s="606"/>
      <c r="BJ15" s="41"/>
      <c r="BK15" s="57"/>
      <c r="BL15" s="834"/>
      <c r="BM15" s="606"/>
      <c r="BN15" s="41"/>
      <c r="BO15" s="838"/>
      <c r="BP15" s="779"/>
      <c r="BQ15" s="826" t="str">
        <f t="shared" si="17"/>
        <v>釜ケ坪487-1</v>
      </c>
      <c r="BR15" s="41"/>
      <c r="BS15" s="827" t="str">
        <f t="shared" ref="BS15:BT15" si="67">AH14</f>
        <v>0.893 </v>
      </c>
      <c r="BT15" s="828" t="str">
        <f t="shared" si="67"/>
        <v>0 </v>
      </c>
      <c r="BU15" s="831" t="str">
        <f t="shared" si="19"/>
        <v>0 </v>
      </c>
      <c r="BV15" s="41"/>
      <c r="BW15" s="838"/>
      <c r="BX15" s="779"/>
      <c r="BY15" s="826" t="str">
        <f t="shared" si="20"/>
        <v>台田122</v>
      </c>
      <c r="BZ15" s="41"/>
      <c r="CA15" s="827" t="str">
        <f t="shared" ref="CA15:CB15" si="68">AH30</f>
        <v>0.534 </v>
      </c>
      <c r="CB15" s="828" t="str">
        <f t="shared" si="68"/>
        <v>0 </v>
      </c>
      <c r="CC15" s="831" t="str">
        <f t="shared" si="22"/>
        <v>0 </v>
      </c>
      <c r="CD15" s="41"/>
      <c r="CE15" s="838"/>
      <c r="CF15" s="779"/>
      <c r="CG15" s="606"/>
      <c r="CH15" s="41"/>
      <c r="CI15" s="48"/>
      <c r="CJ15" s="48"/>
      <c r="CK15" s="606"/>
      <c r="CL15" s="41"/>
      <c r="CM15" s="838"/>
      <c r="CN15" s="779"/>
      <c r="CO15" s="606"/>
      <c r="CP15" s="41"/>
      <c r="CQ15" s="827"/>
      <c r="CR15" s="828"/>
      <c r="CS15" s="606"/>
      <c r="CT15" s="41"/>
      <c r="CU15" s="838"/>
      <c r="CV15" s="779"/>
      <c r="CW15" s="606"/>
      <c r="CX15" s="41"/>
      <c r="CY15" s="827"/>
      <c r="CZ15" s="828"/>
      <c r="DA15" s="606"/>
      <c r="DB15" s="41"/>
      <c r="DC15" s="843"/>
    </row>
    <row r="16" ht="13.5" customHeight="1">
      <c r="A16" s="182"/>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812" t="str">
        <f t="shared" si="6"/>
        <v>14</v>
      </c>
      <c r="AF16" s="813" t="s">
        <v>261</v>
      </c>
      <c r="AG16" s="787" t="s">
        <v>743</v>
      </c>
      <c r="AH16" s="851">
        <v>0.033</v>
      </c>
      <c r="AI16" s="852">
        <v>0.0</v>
      </c>
      <c r="AJ16" s="832" t="s">
        <v>271</v>
      </c>
      <c r="AK16" s="853" t="str">
        <f t="shared" si="2"/>
        <v>0</v>
      </c>
      <c r="AL16" s="853" t="str">
        <f>SUM(AK4:AK16)</f>
        <v>16,957</v>
      </c>
      <c r="AM16" s="182"/>
      <c r="AN16" s="182"/>
      <c r="AO16" s="823" t="str">
        <f t="shared" ref="AO16:AO17" si="72">AE24</f>
        <v>22</v>
      </c>
      <c r="AP16" s="805" t="str">
        <f t="shared" ref="AP16:AP17" si="73">AJ25</f>
        <v>渋谷洋一</v>
      </c>
      <c r="AQ16" s="788" t="str">
        <f t="shared" ref="AQ16:AS16" si="69">AG25</f>
        <v>台田114</v>
      </c>
      <c r="AR16" s="806" t="str">
        <f t="shared" si="69"/>
        <v>0.545 </v>
      </c>
      <c r="AS16" s="807" t="str">
        <f t="shared" si="69"/>
        <v>5,000</v>
      </c>
      <c r="AT16" s="805" t="str">
        <f t="shared" ref="AT16:AT17" si="75">AF25</f>
        <v>芹澤智</v>
      </c>
      <c r="AU16" s="808" t="str">
        <f t="shared" ref="AU16:AU17" si="76">AK25</f>
        <v>2,725</v>
      </c>
      <c r="AV16" s="792"/>
      <c r="AW16" s="787"/>
      <c r="AX16" s="182"/>
      <c r="AY16" s="779"/>
      <c r="AZ16" s="34" t="str">
        <f>AZ3</f>
        <v>令和7年度農地委託領収証</v>
      </c>
      <c r="BA16" s="778"/>
      <c r="BB16" s="182"/>
      <c r="BC16" s="182"/>
      <c r="BD16" s="779"/>
      <c r="BE16" s="34" t="str">
        <f>AZ3</f>
        <v>令和7年度農地委託領収証</v>
      </c>
      <c r="BF16" s="778"/>
      <c r="BG16" s="182"/>
      <c r="BH16" s="182"/>
      <c r="BI16" s="606"/>
      <c r="BJ16" s="41"/>
      <c r="BK16" s="57"/>
      <c r="BL16" s="834"/>
      <c r="BM16" s="606"/>
      <c r="BN16" s="41"/>
      <c r="BO16" s="838"/>
      <c r="BP16" s="779"/>
      <c r="BQ16" s="826" t="str">
        <f t="shared" si="17"/>
        <v>釜ケ坪488-1</v>
      </c>
      <c r="BR16" s="41"/>
      <c r="BS16" s="827" t="str">
        <f t="shared" ref="BS16:BT16" si="70">AH15</f>
        <v>1.200 </v>
      </c>
      <c r="BT16" s="828" t="str">
        <f t="shared" si="70"/>
        <v>0 </v>
      </c>
      <c r="BU16" s="831" t="str">
        <f t="shared" si="19"/>
        <v>0 </v>
      </c>
      <c r="BV16" s="41"/>
      <c r="BW16" s="838"/>
      <c r="BX16" s="779"/>
      <c r="BY16" s="826" t="str">
        <f t="shared" si="20"/>
        <v>台田123-1</v>
      </c>
      <c r="BZ16" s="41"/>
      <c r="CA16" s="827" t="str">
        <f t="shared" ref="CA16:CB16" si="71">AH31</f>
        <v>0.382 </v>
      </c>
      <c r="CB16" s="828" t="str">
        <f t="shared" si="71"/>
        <v>0 </v>
      </c>
      <c r="CC16" s="831" t="str">
        <f t="shared" si="22"/>
        <v>0 </v>
      </c>
      <c r="CD16" s="41"/>
      <c r="CE16" s="838"/>
      <c r="CF16" s="779"/>
      <c r="CG16" s="606"/>
      <c r="CH16" s="41"/>
      <c r="CI16" s="48"/>
      <c r="CJ16" s="48"/>
      <c r="CK16" s="606"/>
      <c r="CL16" s="41"/>
      <c r="CM16" s="838"/>
      <c r="CN16" s="779"/>
      <c r="CO16" s="606"/>
      <c r="CP16" s="41"/>
      <c r="CQ16" s="827"/>
      <c r="CR16" s="828"/>
      <c r="CS16" s="606"/>
      <c r="CT16" s="41"/>
      <c r="CU16" s="838"/>
      <c r="CV16" s="779"/>
      <c r="CW16" s="606"/>
      <c r="CX16" s="41"/>
      <c r="CY16" s="827"/>
      <c r="CZ16" s="828"/>
      <c r="DA16" s="606"/>
      <c r="DB16" s="41"/>
      <c r="DC16" s="843"/>
    </row>
    <row r="17" ht="13.5" customHeight="1">
      <c r="A17" s="182"/>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812" t="str">
        <f t="shared" si="6"/>
        <v>15</v>
      </c>
      <c r="AF17" s="854" t="s">
        <v>744</v>
      </c>
      <c r="AG17" s="787" t="s">
        <v>745</v>
      </c>
      <c r="AH17" s="855">
        <v>0.727</v>
      </c>
      <c r="AI17" s="856">
        <v>0.0</v>
      </c>
      <c r="AJ17" s="832" t="s">
        <v>269</v>
      </c>
      <c r="AK17" s="809" t="str">
        <f t="shared" si="2"/>
        <v>0</v>
      </c>
      <c r="AL17" s="809" t="str">
        <f>SUM(AK17)</f>
        <v>0</v>
      </c>
      <c r="AM17" s="803"/>
      <c r="AN17" s="182"/>
      <c r="AO17" s="823" t="str">
        <f t="shared" si="72"/>
        <v>23</v>
      </c>
      <c r="AP17" s="805" t="str">
        <f t="shared" si="73"/>
        <v>渋谷洋一</v>
      </c>
      <c r="AQ17" s="788" t="str">
        <f t="shared" ref="AQ17:AS17" si="74">AG26</f>
        <v>台田115</v>
      </c>
      <c r="AR17" s="806" t="str">
        <f t="shared" si="74"/>
        <v>0.922 </v>
      </c>
      <c r="AS17" s="807" t="str">
        <f t="shared" si="74"/>
        <v>5,000</v>
      </c>
      <c r="AT17" s="805" t="str">
        <f t="shared" si="75"/>
        <v>芹澤智</v>
      </c>
      <c r="AU17" s="808" t="str">
        <f t="shared" si="76"/>
        <v>4,610</v>
      </c>
      <c r="AV17" s="809" t="str">
        <f>SUM(AU13:AU17)</f>
        <v>17,792</v>
      </c>
      <c r="AW17" s="799"/>
      <c r="AX17" s="182"/>
      <c r="AY17" s="779"/>
      <c r="AZ17" s="182"/>
      <c r="BA17" s="778"/>
      <c r="BB17" s="182"/>
      <c r="BC17" s="182"/>
      <c r="BD17" s="779"/>
      <c r="BE17" s="182"/>
      <c r="BF17" s="778"/>
      <c r="BG17" s="182"/>
      <c r="BH17" s="182"/>
      <c r="BI17" s="606"/>
      <c r="BJ17" s="41"/>
      <c r="BK17" s="57"/>
      <c r="BL17" s="834"/>
      <c r="BM17" s="606"/>
      <c r="BN17" s="41"/>
      <c r="BO17" s="838"/>
      <c r="BP17" s="779"/>
      <c r="BQ17" s="826" t="str">
        <f t="shared" si="17"/>
        <v>釜ケ坪488-2</v>
      </c>
      <c r="BR17" s="41"/>
      <c r="BS17" s="827" t="str">
        <f t="shared" ref="BS17:BT17" si="77">AH16</f>
        <v>0.033 </v>
      </c>
      <c r="BT17" s="828" t="str">
        <f t="shared" si="77"/>
        <v>0 </v>
      </c>
      <c r="BU17" s="831" t="str">
        <f t="shared" si="19"/>
        <v>0 </v>
      </c>
      <c r="BV17" s="41"/>
      <c r="BW17" s="838"/>
      <c r="BX17" s="779"/>
      <c r="BY17" s="826" t="str">
        <f t="shared" si="20"/>
        <v>台田123-2</v>
      </c>
      <c r="BZ17" s="41"/>
      <c r="CA17" s="827" t="str">
        <f t="shared" ref="CA17:CB17" si="78">AH32</f>
        <v>0.106 </v>
      </c>
      <c r="CB17" s="828" t="str">
        <f t="shared" si="78"/>
        <v>0 </v>
      </c>
      <c r="CC17" s="831" t="str">
        <f t="shared" si="22"/>
        <v>0 </v>
      </c>
      <c r="CD17" s="41"/>
      <c r="CE17" s="838"/>
      <c r="CF17" s="779"/>
      <c r="CG17" s="606"/>
      <c r="CH17" s="41"/>
      <c r="CI17" s="48"/>
      <c r="CJ17" s="48"/>
      <c r="CK17" s="606"/>
      <c r="CL17" s="41"/>
      <c r="CM17" s="838"/>
      <c r="CN17" s="779"/>
      <c r="CO17" s="606"/>
      <c r="CP17" s="41"/>
      <c r="CQ17" s="827"/>
      <c r="CR17" s="828"/>
      <c r="CS17" s="606"/>
      <c r="CT17" s="41"/>
      <c r="CU17" s="838"/>
      <c r="CV17" s="779"/>
      <c r="CW17" s="606"/>
      <c r="CX17" s="41"/>
      <c r="CY17" s="827"/>
      <c r="CZ17" s="828"/>
      <c r="DA17" s="606"/>
      <c r="DB17" s="41"/>
      <c r="DC17" s="843"/>
    </row>
    <row r="18" ht="13.5"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812" t="str">
        <f t="shared" si="6"/>
        <v>16</v>
      </c>
      <c r="AF18" s="857" t="s">
        <v>273</v>
      </c>
      <c r="AG18" s="787" t="s">
        <v>746</v>
      </c>
      <c r="AH18" s="798">
        <v>1.3</v>
      </c>
      <c r="AI18" s="799">
        <v>5000.0</v>
      </c>
      <c r="AJ18" s="832" t="s">
        <v>268</v>
      </c>
      <c r="AK18" s="853" t="str">
        <f t="shared" si="2"/>
        <v>6,500</v>
      </c>
      <c r="AL18" s="853" t="str">
        <f>SUM(AK17:AK18)</f>
        <v>6,500</v>
      </c>
      <c r="AM18" s="803"/>
      <c r="AN18" s="182"/>
      <c r="AO18" s="823" t="str">
        <f t="shared" ref="AO18:AO20" si="81">AE13</f>
        <v>11</v>
      </c>
      <c r="AP18" s="804" t="str">
        <f t="shared" ref="AP18:AP20" si="82">AJ14</f>
        <v>渋谷和男</v>
      </c>
      <c r="AQ18" s="788" t="str">
        <f t="shared" ref="AQ18:AS18" si="79">AG14</f>
        <v>釜ケ坪487-1</v>
      </c>
      <c r="AR18" s="806" t="str">
        <f t="shared" si="79"/>
        <v>0.893 </v>
      </c>
      <c r="AS18" s="807" t="str">
        <f t="shared" si="79"/>
        <v>0</v>
      </c>
      <c r="AT18" s="805" t="str">
        <f t="shared" ref="AT18:AT20" si="84">AF14</f>
        <v>柏木龍治</v>
      </c>
      <c r="AU18" s="808" t="str">
        <f t="shared" ref="AU18:AU20" si="85">AK14</f>
        <v>0</v>
      </c>
      <c r="AV18" s="809"/>
      <c r="AW18" s="799"/>
      <c r="AX18" s="182"/>
      <c r="AY18" s="824" t="s">
        <v>709</v>
      </c>
      <c r="AZ18" s="825" t="str">
        <f>AV17</f>
        <v>17,792</v>
      </c>
      <c r="BA18" s="778" t="s">
        <v>706</v>
      </c>
      <c r="BB18" s="31"/>
      <c r="BC18" s="31"/>
      <c r="BD18" s="824" t="s">
        <v>709</v>
      </c>
      <c r="BE18" s="825" t="str">
        <f>AV23</f>
        <v>20,300</v>
      </c>
      <c r="BF18" s="778" t="s">
        <v>706</v>
      </c>
      <c r="BG18" s="182"/>
      <c r="BH18" s="182"/>
      <c r="BI18" s="858"/>
      <c r="BJ18" s="775"/>
      <c r="BK18" s="775"/>
      <c r="BL18" s="775" t="s">
        <v>384</v>
      </c>
      <c r="BM18" s="859" t="str">
        <f>SUM(BM5:BM17)</f>
        <v>1,980円</v>
      </c>
      <c r="BN18" s="41"/>
      <c r="BO18" s="838"/>
      <c r="BP18" s="779"/>
      <c r="BQ18" s="606"/>
      <c r="BR18" s="41"/>
      <c r="BS18" s="827"/>
      <c r="BT18" s="828"/>
      <c r="BU18" s="606"/>
      <c r="BV18" s="41"/>
      <c r="BW18" s="838"/>
      <c r="BX18" s="779"/>
      <c r="BY18" s="826" t="str">
        <f t="shared" si="20"/>
        <v>台田124</v>
      </c>
      <c r="BZ18" s="41"/>
      <c r="CA18" s="827" t="str">
        <f t="shared" ref="CA18:CB18" si="80">AH33</f>
        <v>0.224 </v>
      </c>
      <c r="CB18" s="828" t="str">
        <f t="shared" si="80"/>
        <v>0 </v>
      </c>
      <c r="CC18" s="831" t="str">
        <f t="shared" si="22"/>
        <v>0 </v>
      </c>
      <c r="CD18" s="41"/>
      <c r="CE18" s="838"/>
      <c r="CF18" s="779"/>
      <c r="CG18" s="606"/>
      <c r="CH18" s="41"/>
      <c r="CI18" s="48"/>
      <c r="CJ18" s="48"/>
      <c r="CK18" s="606"/>
      <c r="CL18" s="41"/>
      <c r="CM18" s="838"/>
      <c r="CN18" s="779"/>
      <c r="CO18" s="606"/>
      <c r="CP18" s="41"/>
      <c r="CQ18" s="827"/>
      <c r="CR18" s="828"/>
      <c r="CS18" s="606"/>
      <c r="CT18" s="41"/>
      <c r="CU18" s="838"/>
      <c r="CV18" s="779"/>
      <c r="CW18" s="606"/>
      <c r="CX18" s="41"/>
      <c r="CY18" s="827"/>
      <c r="CZ18" s="828"/>
      <c r="DA18" s="606"/>
      <c r="DB18" s="41"/>
      <c r="DC18" s="843"/>
    </row>
    <row r="19" ht="13.5" customHeight="1">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812" t="str">
        <f t="shared" si="6"/>
        <v>17</v>
      </c>
      <c r="AF19" s="813" t="s">
        <v>747</v>
      </c>
      <c r="AG19" s="814" t="s">
        <v>748</v>
      </c>
      <c r="AH19" s="860">
        <v>0.198</v>
      </c>
      <c r="AI19" s="816"/>
      <c r="AJ19" s="861" t="s">
        <v>293</v>
      </c>
      <c r="AK19" s="862">
        <v>800.0</v>
      </c>
      <c r="AL19" s="809" t="str">
        <f>SUM(AK19)</f>
        <v>800</v>
      </c>
      <c r="AM19" s="182"/>
      <c r="AN19" s="182"/>
      <c r="AO19" s="823" t="str">
        <f t="shared" si="81"/>
        <v>12</v>
      </c>
      <c r="AP19" s="804" t="str">
        <f t="shared" si="82"/>
        <v>渋谷和男</v>
      </c>
      <c r="AQ19" s="788" t="str">
        <f t="shared" ref="AQ19:AS19" si="83">AG15</f>
        <v>釜ケ坪488-1</v>
      </c>
      <c r="AR19" s="806" t="str">
        <f t="shared" si="83"/>
        <v>1.200 </v>
      </c>
      <c r="AS19" s="807" t="str">
        <f t="shared" si="83"/>
        <v>0</v>
      </c>
      <c r="AT19" s="805" t="str">
        <f t="shared" si="84"/>
        <v>柏木龍治</v>
      </c>
      <c r="AU19" s="808" t="str">
        <f t="shared" si="85"/>
        <v>0</v>
      </c>
      <c r="AV19" s="792"/>
      <c r="AW19" s="787"/>
      <c r="AX19" s="182"/>
      <c r="AY19" s="779"/>
      <c r="AZ19" s="182"/>
      <c r="BA19" s="778"/>
      <c r="BB19" s="182"/>
      <c r="BC19" s="182"/>
      <c r="BD19" s="779"/>
      <c r="BE19" s="182"/>
      <c r="BF19" s="778"/>
      <c r="BG19" s="182"/>
      <c r="BH19" s="182"/>
      <c r="BI19" s="31"/>
      <c r="BJ19" s="31"/>
      <c r="BK19" s="31"/>
      <c r="BL19" s="31"/>
      <c r="BM19" s="31"/>
      <c r="BN19" s="31"/>
      <c r="BO19" s="838"/>
      <c r="BP19" s="779"/>
      <c r="BQ19" s="858"/>
      <c r="BR19" s="775"/>
      <c r="BS19" s="775"/>
      <c r="BT19" s="775" t="s">
        <v>384</v>
      </c>
      <c r="BU19" s="859" t="str">
        <f>SUM(BU5:BU18)</f>
        <v>16,957円</v>
      </c>
      <c r="BV19" s="41"/>
      <c r="BW19" s="838"/>
      <c r="BX19" s="779"/>
      <c r="BY19" s="858"/>
      <c r="BZ19" s="775"/>
      <c r="CA19" s="775"/>
      <c r="CB19" s="775" t="s">
        <v>384</v>
      </c>
      <c r="CC19" s="859" t="str">
        <f>SUM(CC5:CC18)</f>
        <v>10,260円</v>
      </c>
      <c r="CD19" s="41"/>
      <c r="CE19" s="838"/>
      <c r="CF19" s="779"/>
      <c r="CG19" s="858"/>
      <c r="CH19" s="775"/>
      <c r="CI19" s="775"/>
      <c r="CJ19" s="775" t="s">
        <v>384</v>
      </c>
      <c r="CK19" s="859" t="str">
        <f>SUM(CK5:CK18)</f>
        <v>27,038円</v>
      </c>
      <c r="CL19" s="41"/>
      <c r="CM19" s="838"/>
      <c r="CN19" s="779"/>
      <c r="CO19" s="858"/>
      <c r="CP19" s="775"/>
      <c r="CQ19" s="775"/>
      <c r="CR19" s="775" t="s">
        <v>384</v>
      </c>
      <c r="CS19" s="859" t="str">
        <f>SUM(CS5:CS18)</f>
        <v>6,900円</v>
      </c>
      <c r="CT19" s="41"/>
      <c r="CU19" s="838"/>
      <c r="CV19" s="779"/>
      <c r="CW19" s="858"/>
      <c r="CX19" s="775"/>
      <c r="CY19" s="775"/>
      <c r="CZ19" s="775" t="s">
        <v>384</v>
      </c>
      <c r="DA19" s="863"/>
      <c r="DB19" s="41"/>
      <c r="DC19" s="843"/>
    </row>
    <row r="20" ht="13.5" customHeight="1">
      <c r="A20" s="182"/>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812" t="str">
        <f t="shared" si="6"/>
        <v>18</v>
      </c>
      <c r="AF20" s="813" t="s">
        <v>277</v>
      </c>
      <c r="AG20" s="787" t="s">
        <v>749</v>
      </c>
      <c r="AH20" s="815">
        <v>1.282</v>
      </c>
      <c r="AI20" s="816">
        <v>0.0</v>
      </c>
      <c r="AJ20" s="861" t="s">
        <v>273</v>
      </c>
      <c r="AK20" s="809" t="str">
        <f t="shared" ref="AK20:AK52" si="87">INT(AH20*AI20)</f>
        <v>0</v>
      </c>
      <c r="AL20" s="864"/>
      <c r="AM20" s="182"/>
      <c r="AN20" s="182"/>
      <c r="AO20" s="823" t="str">
        <f t="shared" si="81"/>
        <v>13</v>
      </c>
      <c r="AP20" s="804" t="str">
        <f t="shared" si="82"/>
        <v>渋谷和男</v>
      </c>
      <c r="AQ20" s="788" t="str">
        <f t="shared" ref="AQ20:AS20" si="86">AG16</f>
        <v>釜ケ坪488-2</v>
      </c>
      <c r="AR20" s="806" t="str">
        <f t="shared" si="86"/>
        <v>0.033 </v>
      </c>
      <c r="AS20" s="807" t="str">
        <f t="shared" si="86"/>
        <v>0</v>
      </c>
      <c r="AT20" s="805" t="str">
        <f t="shared" si="84"/>
        <v>柏木龍治</v>
      </c>
      <c r="AU20" s="808" t="str">
        <f t="shared" si="85"/>
        <v>0</v>
      </c>
      <c r="AV20" s="809" t="str">
        <f>SUM(AU18:AU20)</f>
        <v>0</v>
      </c>
      <c r="AW20" s="799"/>
      <c r="AX20" s="182"/>
      <c r="AY20" s="837" t="s">
        <v>732</v>
      </c>
      <c r="BA20" s="78"/>
      <c r="BB20" s="182"/>
      <c r="BC20" s="182"/>
      <c r="BD20" s="837" t="s">
        <v>732</v>
      </c>
      <c r="BF20" s="78"/>
      <c r="BG20" s="833"/>
      <c r="BH20" s="182"/>
      <c r="BO20" s="865"/>
      <c r="BP20" s="779"/>
      <c r="BQ20" s="15"/>
      <c r="BS20" s="15"/>
      <c r="BW20" s="811"/>
      <c r="BX20" s="779"/>
      <c r="BY20" s="15"/>
      <c r="CA20" s="15"/>
      <c r="CE20" s="811"/>
      <c r="CF20" s="779"/>
      <c r="CG20" s="15"/>
      <c r="CI20" s="15"/>
      <c r="CM20" s="811"/>
      <c r="CN20" s="779"/>
      <c r="CO20" s="15"/>
      <c r="CQ20" s="15"/>
      <c r="CU20" s="811"/>
      <c r="CV20" s="779"/>
      <c r="CW20" s="15"/>
      <c r="CY20" s="15"/>
      <c r="DC20" s="31"/>
    </row>
    <row r="21" ht="13.5" customHeight="1">
      <c r="A21" s="182"/>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812" t="str">
        <f t="shared" si="6"/>
        <v>19</v>
      </c>
      <c r="AF21" s="813" t="s">
        <v>277</v>
      </c>
      <c r="AG21" s="787" t="s">
        <v>750</v>
      </c>
      <c r="AH21" s="798">
        <v>0.647</v>
      </c>
      <c r="AI21" s="799">
        <v>0.0</v>
      </c>
      <c r="AJ21" s="832" t="s">
        <v>273</v>
      </c>
      <c r="AK21" s="809" t="str">
        <f t="shared" si="87"/>
        <v>0</v>
      </c>
      <c r="AL21" s="822"/>
      <c r="AM21" s="182"/>
      <c r="AN21" s="182"/>
      <c r="AO21" s="823" t="str">
        <f>AE17</f>
        <v>15</v>
      </c>
      <c r="AP21" s="804" t="str">
        <f>AJ18</f>
        <v>重田正史</v>
      </c>
      <c r="AQ21" s="788" t="str">
        <f t="shared" ref="AQ21:AS21" si="88">AG18</f>
        <v>中川原668</v>
      </c>
      <c r="AR21" s="806" t="str">
        <f t="shared" si="88"/>
        <v>1.300 </v>
      </c>
      <c r="AS21" s="807" t="str">
        <f t="shared" si="88"/>
        <v>5,000</v>
      </c>
      <c r="AT21" s="805" t="str">
        <f>AF18</f>
        <v>渋谷真一</v>
      </c>
      <c r="AU21" s="808" t="str">
        <f>AK18</f>
        <v>6,500</v>
      </c>
      <c r="AV21" s="809"/>
      <c r="AW21" s="799"/>
      <c r="AX21" s="182"/>
      <c r="AY21" s="837" t="s">
        <v>734</v>
      </c>
      <c r="BA21" s="78"/>
      <c r="BB21" s="182"/>
      <c r="BC21" s="182"/>
      <c r="BD21" s="837" t="s">
        <v>734</v>
      </c>
      <c r="BF21" s="78"/>
      <c r="BG21" s="182"/>
      <c r="BH21" s="182"/>
      <c r="BI21" s="45" t="s">
        <v>751</v>
      </c>
      <c r="BK21" s="55" t="s">
        <v>752</v>
      </c>
      <c r="BO21" s="865"/>
      <c r="BP21" s="779"/>
      <c r="BQ21" s="45" t="s">
        <v>751</v>
      </c>
      <c r="BS21" s="55" t="s">
        <v>753</v>
      </c>
      <c r="BW21" s="61"/>
      <c r="BX21" s="182"/>
      <c r="BY21" s="45" t="s">
        <v>751</v>
      </c>
      <c r="CA21" s="55" t="s">
        <v>753</v>
      </c>
      <c r="CE21" s="865"/>
      <c r="CF21" s="779"/>
      <c r="CG21" s="45" t="s">
        <v>751</v>
      </c>
      <c r="CI21" s="55" t="s">
        <v>754</v>
      </c>
      <c r="CM21" s="61"/>
      <c r="CN21" s="182"/>
      <c r="CO21" s="45" t="s">
        <v>751</v>
      </c>
      <c r="CQ21" s="55" t="s">
        <v>754</v>
      </c>
      <c r="CU21" s="865"/>
      <c r="CV21" s="779"/>
      <c r="CW21" s="45" t="s">
        <v>751</v>
      </c>
      <c r="CY21" s="55" t="s">
        <v>754</v>
      </c>
      <c r="DC21" s="61"/>
    </row>
    <row r="22" ht="13.5" customHeight="1">
      <c r="A22" s="182"/>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812" t="str">
        <f t="shared" si="6"/>
        <v>20</v>
      </c>
      <c r="AF22" s="813" t="s">
        <v>277</v>
      </c>
      <c r="AG22" s="787" t="s">
        <v>755</v>
      </c>
      <c r="AH22" s="798">
        <v>0.79</v>
      </c>
      <c r="AI22" s="799">
        <v>0.0</v>
      </c>
      <c r="AJ22" s="866" t="s">
        <v>58</v>
      </c>
      <c r="AK22" s="809" t="str">
        <f t="shared" si="87"/>
        <v>0</v>
      </c>
      <c r="AL22" s="822"/>
      <c r="AM22" s="182"/>
      <c r="AN22" s="182"/>
      <c r="AO22" s="867" t="str">
        <f>AE33</f>
        <v>31</v>
      </c>
      <c r="AP22" s="868" t="str">
        <f>AJ34</f>
        <v>重田正史</v>
      </c>
      <c r="AQ22" s="869" t="str">
        <f t="shared" ref="AQ22:AS22" si="89">AG34</f>
        <v>下川原６１７他</v>
      </c>
      <c r="AR22" s="870" t="str">
        <f t="shared" si="89"/>
        <v>1.380 </v>
      </c>
      <c r="AS22" s="871" t="str">
        <f t="shared" si="89"/>
        <v>5,000</v>
      </c>
      <c r="AT22" s="872" t="str">
        <f>AF34</f>
        <v>芹澤幸雄</v>
      </c>
      <c r="AU22" s="873" t="str">
        <f>AK34</f>
        <v>6,900</v>
      </c>
      <c r="AV22" s="853"/>
      <c r="AW22" s="799"/>
      <c r="AX22" s="182"/>
      <c r="AY22" s="840"/>
      <c r="AZ22" s="839"/>
      <c r="BA22" s="811"/>
      <c r="BB22" s="182"/>
      <c r="BC22" s="182"/>
      <c r="BD22" s="840"/>
      <c r="BE22" s="839"/>
      <c r="BF22" s="811"/>
      <c r="BG22" s="839"/>
      <c r="BH22" s="182"/>
      <c r="BI22" s="45" t="s">
        <v>756</v>
      </c>
      <c r="BK22" s="55" t="str">
        <f>BK21</f>
        <v>令和7年12月14日（日）</v>
      </c>
      <c r="BO22" s="778"/>
      <c r="BP22" s="779"/>
      <c r="BQ22" s="45" t="s">
        <v>756</v>
      </c>
      <c r="BS22" s="55" t="s">
        <v>753</v>
      </c>
      <c r="BW22" s="61"/>
      <c r="BX22" s="182"/>
      <c r="BY22" s="45" t="s">
        <v>756</v>
      </c>
      <c r="CA22" s="55" t="s">
        <v>753</v>
      </c>
      <c r="CE22" s="778"/>
      <c r="CF22" s="779"/>
      <c r="CG22" s="45" t="s">
        <v>756</v>
      </c>
      <c r="CI22" s="55" t="s">
        <v>754</v>
      </c>
      <c r="CM22" s="61"/>
      <c r="CN22" s="182"/>
      <c r="CO22" s="45" t="s">
        <v>756</v>
      </c>
      <c r="CQ22" s="55" t="s">
        <v>754</v>
      </c>
      <c r="CU22" s="778"/>
      <c r="CV22" s="779"/>
      <c r="CW22" s="45" t="s">
        <v>756</v>
      </c>
      <c r="CY22" s="55" t="s">
        <v>754</v>
      </c>
      <c r="DC22" s="61"/>
    </row>
    <row r="23" ht="13.5" customHeight="1">
      <c r="A23" s="182"/>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812" t="str">
        <f t="shared" si="6"/>
        <v>21</v>
      </c>
      <c r="AF23" s="813" t="s">
        <v>277</v>
      </c>
      <c r="AG23" s="787" t="s">
        <v>757</v>
      </c>
      <c r="AH23" s="798">
        <v>0.585</v>
      </c>
      <c r="AI23" s="799">
        <v>5000.0</v>
      </c>
      <c r="AJ23" s="832" t="s">
        <v>275</v>
      </c>
      <c r="AK23" s="809" t="str">
        <f t="shared" si="87"/>
        <v>2,925</v>
      </c>
      <c r="AL23" s="822"/>
      <c r="AM23" s="182"/>
      <c r="AN23" s="182"/>
      <c r="AO23" s="823" t="str">
        <f>AE43</f>
        <v>40</v>
      </c>
      <c r="AP23" s="804" t="str">
        <f>AJ44</f>
        <v>重田正史</v>
      </c>
      <c r="AQ23" s="874" t="str">
        <f t="shared" ref="AQ23:AS23" si="90">AG44</f>
        <v>七反田457</v>
      </c>
      <c r="AR23" s="806" t="str">
        <f t="shared" si="90"/>
        <v>1.380 </v>
      </c>
      <c r="AS23" s="807" t="str">
        <f t="shared" si="90"/>
        <v>5,000</v>
      </c>
      <c r="AT23" s="805" t="str">
        <f>AF44</f>
        <v>坪井正興</v>
      </c>
      <c r="AU23" s="808" t="str">
        <f>AK44</f>
        <v>6,900</v>
      </c>
      <c r="AV23" s="809" t="str">
        <f>SUM(AU21:AU23)</f>
        <v>20,300</v>
      </c>
      <c r="AW23" s="799"/>
      <c r="AX23" s="182"/>
      <c r="AY23" s="779"/>
      <c r="AZ23" s="842" t="str">
        <f>AZ10</f>
        <v>2025年12月14日</v>
      </c>
      <c r="BA23" s="778"/>
      <c r="BB23" s="787"/>
      <c r="BC23" s="787"/>
      <c r="BD23" s="779"/>
      <c r="BE23" s="842" t="str">
        <f>AZ23</f>
        <v>2025年12月14日</v>
      </c>
      <c r="BF23" s="778"/>
      <c r="BG23" s="839"/>
      <c r="BH23" s="182"/>
      <c r="BI23" s="45" t="s">
        <v>758</v>
      </c>
      <c r="BK23" s="55" t="s">
        <v>759</v>
      </c>
      <c r="BO23" s="778"/>
      <c r="BP23" s="779"/>
      <c r="BQ23" s="45" t="s">
        <v>758</v>
      </c>
      <c r="BS23" s="55" t="s">
        <v>759</v>
      </c>
      <c r="BW23" s="31"/>
      <c r="BX23" s="182"/>
      <c r="BY23" s="45" t="s">
        <v>758</v>
      </c>
      <c r="CA23" s="55" t="s">
        <v>759</v>
      </c>
      <c r="CE23" s="778"/>
      <c r="CF23" s="779"/>
      <c r="CG23" s="45" t="s">
        <v>758</v>
      </c>
      <c r="CI23" s="55" t="s">
        <v>759</v>
      </c>
      <c r="CM23" s="31"/>
      <c r="CN23" s="182"/>
      <c r="CO23" s="45" t="s">
        <v>758</v>
      </c>
      <c r="CQ23" s="55" t="s">
        <v>759</v>
      </c>
      <c r="CU23" s="778"/>
      <c r="CV23" s="779"/>
      <c r="CW23" s="45" t="s">
        <v>758</v>
      </c>
      <c r="CY23" s="55" t="s">
        <v>759</v>
      </c>
      <c r="DC23" s="31"/>
    </row>
    <row r="24" ht="13.5" customHeight="1">
      <c r="A24" s="182"/>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812" t="str">
        <f t="shared" si="6"/>
        <v>22</v>
      </c>
      <c r="AF24" s="813" t="s">
        <v>277</v>
      </c>
      <c r="AG24" s="787" t="s">
        <v>760</v>
      </c>
      <c r="AH24" s="798">
        <v>0.988</v>
      </c>
      <c r="AI24" s="799">
        <v>0.0</v>
      </c>
      <c r="AJ24" s="866" t="s">
        <v>58</v>
      </c>
      <c r="AK24" s="809" t="str">
        <f t="shared" si="87"/>
        <v>0</v>
      </c>
      <c r="AL24" s="822"/>
      <c r="AM24" s="182"/>
      <c r="AN24" s="182"/>
      <c r="AO24" s="823" t="str">
        <f t="shared" ref="AO24:AO27" si="92">AE18</f>
        <v>16</v>
      </c>
      <c r="AP24" s="804" t="str">
        <f t="shared" ref="AP24:AP27" si="93">AJ19</f>
        <v>宮川英美</v>
      </c>
      <c r="AQ24" s="788" t="str">
        <f t="shared" ref="AQ24:AS24" si="91">AG19</f>
        <v>水尻514</v>
      </c>
      <c r="AR24" s="806" t="str">
        <f t="shared" si="91"/>
        <v>0.198 </v>
      </c>
      <c r="AS24" s="807" t="str">
        <f t="shared" si="91"/>
        <v/>
      </c>
      <c r="AT24" s="805" t="str">
        <f t="shared" ref="AT24:AT27" si="95">AF19</f>
        <v>渋谷精一</v>
      </c>
      <c r="AU24" s="875" t="str">
        <f t="shared" ref="AU24:AU27" si="96">AK19</f>
        <v>800</v>
      </c>
      <c r="AV24" s="809" t="str">
        <f>AU24</f>
        <v>800</v>
      </c>
      <c r="AW24" s="799"/>
      <c r="AX24" s="182"/>
      <c r="AY24" s="844"/>
      <c r="AZ24" s="876" t="str">
        <f>AP17</f>
        <v>渋谷洋一</v>
      </c>
      <c r="BA24" s="778" t="s">
        <v>738</v>
      </c>
      <c r="BB24" s="787"/>
      <c r="BC24" s="787"/>
      <c r="BD24" s="844"/>
      <c r="BE24" s="846" t="str">
        <f>AP23</f>
        <v>重田正史</v>
      </c>
      <c r="BF24" s="778" t="s">
        <v>738</v>
      </c>
      <c r="BG24" s="839"/>
      <c r="BH24" s="182"/>
      <c r="BI24" s="877" t="s">
        <v>761</v>
      </c>
      <c r="BO24" s="778"/>
      <c r="BP24" s="779"/>
      <c r="BQ24" s="877" t="s">
        <v>761</v>
      </c>
      <c r="BW24" s="878"/>
      <c r="BX24" s="182"/>
      <c r="BY24" s="877" t="s">
        <v>761</v>
      </c>
      <c r="CE24" s="778"/>
      <c r="CF24" s="779"/>
      <c r="CG24" s="877" t="s">
        <v>761</v>
      </c>
      <c r="CM24" s="878"/>
      <c r="CN24" s="182"/>
      <c r="CO24" s="877" t="str">
        <f>CO2</f>
        <v>令和7年農地受委託料金受払明細書</v>
      </c>
      <c r="CU24" s="778"/>
      <c r="CV24" s="779"/>
      <c r="CW24" s="877" t="str">
        <f>CW2</f>
        <v>令和7年農地受委託料金受払明細書</v>
      </c>
      <c r="DC24" s="878"/>
    </row>
    <row r="25" ht="13.5" customHeight="1">
      <c r="A25" s="182"/>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812" t="str">
        <f t="shared" si="6"/>
        <v>23</v>
      </c>
      <c r="AF25" s="813" t="s">
        <v>277</v>
      </c>
      <c r="AG25" s="787" t="s">
        <v>762</v>
      </c>
      <c r="AH25" s="798">
        <v>0.545</v>
      </c>
      <c r="AI25" s="799">
        <v>5000.0</v>
      </c>
      <c r="AJ25" s="832" t="s">
        <v>275</v>
      </c>
      <c r="AK25" s="809" t="str">
        <f t="shared" si="87"/>
        <v>2,725</v>
      </c>
      <c r="AL25" s="822"/>
      <c r="AM25" s="182"/>
      <c r="AN25" s="182"/>
      <c r="AO25" s="823" t="str">
        <f t="shared" si="92"/>
        <v>17</v>
      </c>
      <c r="AP25" s="879" t="str">
        <f t="shared" si="93"/>
        <v>渋谷真一</v>
      </c>
      <c r="AQ25" s="788" t="str">
        <f t="shared" ref="AQ25:AS25" si="94">AG20</f>
        <v>七反田440-1</v>
      </c>
      <c r="AR25" s="806" t="str">
        <f t="shared" si="94"/>
        <v>1.282 </v>
      </c>
      <c r="AS25" s="807" t="str">
        <f t="shared" si="94"/>
        <v>0</v>
      </c>
      <c r="AT25" s="805" t="str">
        <f t="shared" si="95"/>
        <v>芹澤智</v>
      </c>
      <c r="AU25" s="808" t="str">
        <f t="shared" si="96"/>
        <v>0</v>
      </c>
      <c r="AV25" s="792"/>
      <c r="AW25" s="787"/>
      <c r="AX25" s="182"/>
      <c r="AY25" s="779"/>
      <c r="AZ25" s="182"/>
      <c r="BA25" s="778"/>
      <c r="BB25" s="182"/>
      <c r="BC25" s="182"/>
      <c r="BD25" s="779"/>
      <c r="BE25" s="182"/>
      <c r="BF25" s="778"/>
      <c r="BG25" s="182"/>
      <c r="BH25" s="182"/>
      <c r="BO25" s="31"/>
      <c r="BP25" s="779"/>
      <c r="BW25" s="778"/>
      <c r="BX25" s="182"/>
      <c r="CE25" s="31"/>
      <c r="CF25" s="779"/>
      <c r="CM25" s="778"/>
      <c r="CN25" s="182"/>
      <c r="CU25" s="31"/>
      <c r="CV25" s="779"/>
      <c r="DC25" s="778"/>
    </row>
    <row r="26" ht="13.5" customHeight="1">
      <c r="A26" s="182"/>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812" t="str">
        <f t="shared" si="6"/>
        <v>24</v>
      </c>
      <c r="AF26" s="813" t="s">
        <v>277</v>
      </c>
      <c r="AG26" s="787" t="s">
        <v>763</v>
      </c>
      <c r="AH26" s="798">
        <v>0.922</v>
      </c>
      <c r="AI26" s="799">
        <v>5000.0</v>
      </c>
      <c r="AJ26" s="832" t="s">
        <v>275</v>
      </c>
      <c r="AK26" s="809" t="str">
        <f t="shared" si="87"/>
        <v>4,610</v>
      </c>
      <c r="AL26" s="822"/>
      <c r="AM26" s="182"/>
      <c r="AN26" s="182"/>
      <c r="AO26" s="823" t="str">
        <f t="shared" si="92"/>
        <v>18</v>
      </c>
      <c r="AP26" s="804" t="str">
        <f t="shared" si="93"/>
        <v>渋谷真一</v>
      </c>
      <c r="AQ26" s="788" t="str">
        <f t="shared" ref="AQ26:AS26" si="97">AG21</f>
        <v>七反田440-3</v>
      </c>
      <c r="AR26" s="806" t="str">
        <f t="shared" si="97"/>
        <v>0.647 </v>
      </c>
      <c r="AS26" s="807" t="str">
        <f t="shared" si="97"/>
        <v>0</v>
      </c>
      <c r="AT26" s="805" t="str">
        <f t="shared" si="95"/>
        <v>芹澤智</v>
      </c>
      <c r="AU26" s="808" t="str">
        <f t="shared" si="96"/>
        <v>0</v>
      </c>
      <c r="AV26" s="809" t="str">
        <f>SUM(AU25:AU26)</f>
        <v>0</v>
      </c>
      <c r="AW26" s="799"/>
      <c r="AX26" s="182"/>
      <c r="AY26" s="848"/>
      <c r="AZ26" s="849"/>
      <c r="BA26" s="850"/>
      <c r="BB26" s="182"/>
      <c r="BC26" s="182"/>
      <c r="BD26" s="848"/>
      <c r="BE26" s="849"/>
      <c r="BF26" s="850"/>
      <c r="BG26" s="182"/>
      <c r="BH26" s="182"/>
      <c r="BI26" s="841" t="s">
        <v>764</v>
      </c>
      <c r="BO26" s="31"/>
      <c r="BP26" s="779"/>
      <c r="BQ26" s="841" t="s">
        <v>765</v>
      </c>
      <c r="BW26" s="778"/>
      <c r="BX26" s="182"/>
      <c r="BY26" s="841" t="s">
        <v>765</v>
      </c>
      <c r="CE26" s="31"/>
      <c r="CF26" s="779"/>
      <c r="CG26" s="841" t="s">
        <v>765</v>
      </c>
      <c r="CM26" s="778"/>
      <c r="CN26" s="182"/>
      <c r="CO26" s="841" t="s">
        <v>764</v>
      </c>
      <c r="CU26" s="31"/>
      <c r="CV26" s="779"/>
      <c r="CW26" s="841" t="s">
        <v>764</v>
      </c>
      <c r="DC26" s="778"/>
    </row>
    <row r="27" ht="13.5" customHeight="1">
      <c r="A27" s="182"/>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812" t="str">
        <f t="shared" si="6"/>
        <v>25</v>
      </c>
      <c r="AF27" s="813" t="s">
        <v>277</v>
      </c>
      <c r="AG27" s="787" t="s">
        <v>766</v>
      </c>
      <c r="AH27" s="798">
        <v>0.089</v>
      </c>
      <c r="AI27" s="799">
        <v>0.0</v>
      </c>
      <c r="AJ27" s="866" t="s">
        <v>58</v>
      </c>
      <c r="AK27" s="809" t="str">
        <f t="shared" si="87"/>
        <v>0</v>
      </c>
      <c r="AL27" s="822"/>
      <c r="AM27" s="182"/>
      <c r="AN27" s="182"/>
      <c r="AO27" s="823" t="str">
        <f t="shared" si="92"/>
        <v>19</v>
      </c>
      <c r="AP27" s="804" t="str">
        <f t="shared" si="93"/>
        <v>大澤　實清</v>
      </c>
      <c r="AQ27" s="874" t="str">
        <f t="shared" ref="AQ27:AS27" si="98">AG22</f>
        <v>台田107-1</v>
      </c>
      <c r="AR27" s="806" t="str">
        <f t="shared" si="98"/>
        <v>0.790 </v>
      </c>
      <c r="AS27" s="807" t="str">
        <f t="shared" si="98"/>
        <v>0</v>
      </c>
      <c r="AT27" s="805" t="str">
        <f t="shared" si="95"/>
        <v>芹澤智</v>
      </c>
      <c r="AU27" s="808" t="str">
        <f t="shared" si="96"/>
        <v>0</v>
      </c>
      <c r="AV27" s="792"/>
      <c r="AW27" s="787"/>
      <c r="AX27" s="182"/>
      <c r="BG27" s="182"/>
      <c r="BH27" s="182"/>
      <c r="BI27" s="31"/>
      <c r="BJ27" s="31"/>
      <c r="BK27" s="45" t="s">
        <v>767</v>
      </c>
      <c r="BO27" s="31"/>
      <c r="BP27" s="779"/>
      <c r="BQ27" s="31"/>
      <c r="BR27" s="31"/>
      <c r="BS27" s="45" t="s">
        <v>767</v>
      </c>
      <c r="BW27" s="778"/>
      <c r="BX27" s="182"/>
      <c r="BY27" s="31"/>
      <c r="BZ27" s="31"/>
      <c r="CA27" s="45" t="s">
        <v>767</v>
      </c>
      <c r="CE27" s="31"/>
      <c r="CF27" s="779"/>
      <c r="CG27" s="31"/>
      <c r="CH27" s="31"/>
      <c r="CI27" s="45" t="s">
        <v>767</v>
      </c>
      <c r="CM27" s="778"/>
      <c r="CN27" s="182"/>
      <c r="CO27" s="31"/>
      <c r="CP27" s="31"/>
      <c r="CQ27" s="45" t="s">
        <v>767</v>
      </c>
      <c r="CU27" s="31"/>
      <c r="CV27" s="779"/>
      <c r="CW27" s="31"/>
      <c r="CX27" s="31"/>
      <c r="CY27" s="45" t="s">
        <v>767</v>
      </c>
      <c r="DC27" s="778"/>
    </row>
    <row r="28" ht="13.5" customHeight="1">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812" t="str">
        <f t="shared" si="6"/>
        <v>26</v>
      </c>
      <c r="AF28" s="813" t="s">
        <v>277</v>
      </c>
      <c r="AG28" s="787" t="s">
        <v>768</v>
      </c>
      <c r="AH28" s="798">
        <v>0.234</v>
      </c>
      <c r="AI28" s="799">
        <v>0.0</v>
      </c>
      <c r="AJ28" s="866" t="s">
        <v>58</v>
      </c>
      <c r="AK28" s="809" t="str">
        <f t="shared" si="87"/>
        <v>0</v>
      </c>
      <c r="AL28" s="822"/>
      <c r="AM28" s="182"/>
      <c r="AN28" s="182"/>
      <c r="AO28" s="823" t="str">
        <f>AE23</f>
        <v>21</v>
      </c>
      <c r="AP28" s="879" t="str">
        <f>AJ24</f>
        <v>大澤　實清</v>
      </c>
      <c r="AQ28" s="874" t="str">
        <f t="shared" ref="AQ28:AS28" si="99">AG24</f>
        <v>台田112-1</v>
      </c>
      <c r="AR28" s="806" t="str">
        <f t="shared" si="99"/>
        <v>0.988 </v>
      </c>
      <c r="AS28" s="807" t="str">
        <f t="shared" si="99"/>
        <v>0</v>
      </c>
      <c r="AT28" s="805" t="str">
        <f>AF24</f>
        <v>芹澤智</v>
      </c>
      <c r="AU28" s="808" t="str">
        <f>AK24</f>
        <v>0</v>
      </c>
      <c r="AV28" s="809"/>
      <c r="AW28" s="799"/>
      <c r="AX28" s="182"/>
      <c r="AY28" s="793"/>
      <c r="AZ28" s="794"/>
      <c r="BA28" s="795"/>
      <c r="BB28" s="182"/>
      <c r="BC28" s="182"/>
      <c r="BD28" s="793"/>
      <c r="BE28" s="794"/>
      <c r="BF28" s="795"/>
      <c r="BG28" s="182"/>
      <c r="BH28" s="182"/>
      <c r="BK28" s="880" t="s">
        <v>195</v>
      </c>
      <c r="BL28" s="881"/>
      <c r="BM28" s="882" t="s">
        <v>110</v>
      </c>
      <c r="BO28" s="31"/>
      <c r="BP28" s="779"/>
      <c r="BS28" s="880" t="s">
        <v>195</v>
      </c>
      <c r="BT28" s="881"/>
      <c r="BU28" s="882" t="s">
        <v>110</v>
      </c>
      <c r="BW28" s="778"/>
      <c r="BX28" s="182"/>
      <c r="CA28" s="880" t="s">
        <v>195</v>
      </c>
      <c r="CB28" s="881"/>
      <c r="CC28" s="882" t="s">
        <v>110</v>
      </c>
      <c r="CE28" s="31"/>
      <c r="CF28" s="779"/>
      <c r="CI28" s="880" t="s">
        <v>195</v>
      </c>
      <c r="CJ28" s="881"/>
      <c r="CK28" s="882" t="s">
        <v>110</v>
      </c>
      <c r="CM28" s="778"/>
      <c r="CN28" s="182"/>
      <c r="CQ28" s="880" t="s">
        <v>195</v>
      </c>
      <c r="CR28" s="881"/>
      <c r="CS28" s="882" t="s">
        <v>110</v>
      </c>
      <c r="CU28" s="31"/>
      <c r="CV28" s="779"/>
      <c r="CY28" s="880" t="s">
        <v>195</v>
      </c>
      <c r="CZ28" s="881"/>
      <c r="DA28" s="882" t="s">
        <v>110</v>
      </c>
      <c r="DC28" s="778"/>
    </row>
    <row r="29" ht="13.5" customHeight="1">
      <c r="A29" s="182"/>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812" t="str">
        <f t="shared" si="6"/>
        <v>27</v>
      </c>
      <c r="AF29" s="813" t="s">
        <v>277</v>
      </c>
      <c r="AG29" s="787" t="s">
        <v>769</v>
      </c>
      <c r="AH29" s="798">
        <v>0.155</v>
      </c>
      <c r="AI29" s="799">
        <v>0.0</v>
      </c>
      <c r="AJ29" s="866" t="s">
        <v>58</v>
      </c>
      <c r="AK29" s="809" t="str">
        <f t="shared" si="87"/>
        <v>0</v>
      </c>
      <c r="AL29" s="822"/>
      <c r="AM29" s="182"/>
      <c r="AN29" s="182"/>
      <c r="AO29" s="823" t="str">
        <f t="shared" ref="AO29:AO37" si="101">AE26</f>
        <v>24</v>
      </c>
      <c r="AP29" s="804" t="str">
        <f t="shared" ref="AP29:AP35" si="102">AJ27</f>
        <v>大澤　實清</v>
      </c>
      <c r="AQ29" s="874" t="str">
        <f t="shared" ref="AQ29:AS29" si="100">AG27</f>
        <v>台田120-1</v>
      </c>
      <c r="AR29" s="806" t="str">
        <f t="shared" si="100"/>
        <v>0.089 </v>
      </c>
      <c r="AS29" s="807" t="str">
        <f t="shared" si="100"/>
        <v>0</v>
      </c>
      <c r="AT29" s="805" t="str">
        <f t="shared" ref="AT29:AT35" si="104">AF27</f>
        <v>芹澤智</v>
      </c>
      <c r="AU29" s="808" t="str">
        <f t="shared" ref="AU29:AU35" si="105">AK27</f>
        <v>0</v>
      </c>
      <c r="AV29" s="809"/>
      <c r="AW29" s="799"/>
      <c r="AX29" s="182"/>
      <c r="AY29" s="779"/>
      <c r="AZ29" s="34" t="str">
        <f>AZ3</f>
        <v>令和7年度農地委託領収証</v>
      </c>
      <c r="BA29" s="778"/>
      <c r="BB29" s="182"/>
      <c r="BC29" s="182"/>
      <c r="BD29" s="779"/>
      <c r="BE29" s="34" t="str">
        <f>AZ3</f>
        <v>令和7年度農地委託領収証</v>
      </c>
      <c r="BF29" s="778"/>
      <c r="BG29" s="182"/>
      <c r="BH29" s="182"/>
      <c r="BK29" s="880" t="s">
        <v>197</v>
      </c>
      <c r="BL29" s="881"/>
      <c r="BM29" s="882" t="s">
        <v>131</v>
      </c>
      <c r="BO29" s="31"/>
      <c r="BP29" s="779"/>
      <c r="BS29" s="880" t="s">
        <v>197</v>
      </c>
      <c r="BT29" s="881"/>
      <c r="BU29" s="882" t="s">
        <v>131</v>
      </c>
      <c r="BW29" s="883"/>
      <c r="BX29" s="182"/>
      <c r="CA29" s="880" t="s">
        <v>197</v>
      </c>
      <c r="CB29" s="881"/>
      <c r="CC29" s="882" t="s">
        <v>131</v>
      </c>
      <c r="CE29" s="31"/>
      <c r="CF29" s="779"/>
      <c r="CI29" s="880" t="s">
        <v>197</v>
      </c>
      <c r="CJ29" s="881"/>
      <c r="CK29" s="882" t="s">
        <v>131</v>
      </c>
      <c r="CM29" s="883"/>
      <c r="CN29" s="182"/>
      <c r="CQ29" s="880" t="s">
        <v>197</v>
      </c>
      <c r="CR29" s="881"/>
      <c r="CS29" s="882" t="s">
        <v>131</v>
      </c>
      <c r="CU29" s="31"/>
      <c r="CV29" s="779"/>
      <c r="CY29" s="880" t="s">
        <v>197</v>
      </c>
      <c r="CZ29" s="881"/>
      <c r="DA29" s="882" t="s">
        <v>131</v>
      </c>
      <c r="DC29" s="883"/>
    </row>
    <row r="30" ht="13.5" customHeight="1">
      <c r="A30" s="182"/>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812" t="str">
        <f t="shared" si="6"/>
        <v>28</v>
      </c>
      <c r="AF30" s="813" t="s">
        <v>277</v>
      </c>
      <c r="AG30" s="787" t="s">
        <v>770</v>
      </c>
      <c r="AH30" s="798">
        <v>0.534</v>
      </c>
      <c r="AI30" s="799">
        <v>0.0</v>
      </c>
      <c r="AJ30" s="866" t="s">
        <v>58</v>
      </c>
      <c r="AK30" s="809" t="str">
        <f t="shared" si="87"/>
        <v>0</v>
      </c>
      <c r="AL30" s="822"/>
      <c r="AM30" s="182"/>
      <c r="AN30" s="182"/>
      <c r="AO30" s="823" t="str">
        <f t="shared" si="101"/>
        <v>25</v>
      </c>
      <c r="AP30" s="879" t="str">
        <f t="shared" si="102"/>
        <v>大澤　實清</v>
      </c>
      <c r="AQ30" s="874" t="str">
        <f t="shared" ref="AQ30:AS30" si="103">AG28</f>
        <v>台田121-1</v>
      </c>
      <c r="AR30" s="806" t="str">
        <f t="shared" si="103"/>
        <v>0.234 </v>
      </c>
      <c r="AS30" s="807" t="str">
        <f t="shared" si="103"/>
        <v>0</v>
      </c>
      <c r="AT30" s="805" t="str">
        <f t="shared" si="104"/>
        <v>芹澤智</v>
      </c>
      <c r="AU30" s="808" t="str">
        <f t="shared" si="105"/>
        <v>0</v>
      </c>
      <c r="AV30" s="792"/>
      <c r="AW30" s="787"/>
      <c r="AX30" s="182"/>
      <c r="AY30" s="779"/>
      <c r="AZ30" s="182"/>
      <c r="BA30" s="778"/>
      <c r="BB30" s="182"/>
      <c r="BC30" s="182"/>
      <c r="BD30" s="779"/>
      <c r="BE30" s="182"/>
      <c r="BF30" s="778"/>
      <c r="BG30" s="182"/>
      <c r="BH30" s="794"/>
      <c r="BI30" s="794"/>
      <c r="BJ30" s="884"/>
      <c r="BK30" s="884"/>
      <c r="BL30" s="884"/>
      <c r="BM30" s="884"/>
      <c r="BN30" s="884"/>
      <c r="BO30" s="885"/>
      <c r="BP30" s="793"/>
      <c r="BQ30" s="886"/>
      <c r="BR30" s="884"/>
      <c r="BS30" s="884"/>
      <c r="BT30" s="884"/>
      <c r="BU30" s="884"/>
      <c r="BV30" s="886"/>
      <c r="BW30" s="885"/>
      <c r="BX30" s="793"/>
      <c r="BY30" s="886"/>
      <c r="BZ30" s="884"/>
      <c r="CA30" s="884"/>
      <c r="CB30" s="884"/>
      <c r="CC30" s="884"/>
      <c r="CD30" s="884"/>
      <c r="CE30" s="885"/>
      <c r="CF30" s="793"/>
      <c r="CG30" s="886"/>
      <c r="CH30" s="884"/>
      <c r="CI30" s="884"/>
      <c r="CJ30" s="884"/>
      <c r="CK30" s="884"/>
      <c r="CL30" s="884"/>
      <c r="CM30" s="885"/>
      <c r="CN30" s="793"/>
      <c r="CO30" s="886"/>
      <c r="CP30" s="884"/>
      <c r="CQ30" s="884"/>
      <c r="CR30" s="884"/>
      <c r="CS30" s="884"/>
      <c r="CT30" s="884"/>
      <c r="CU30" s="885"/>
      <c r="CV30" s="793"/>
      <c r="CW30" s="884"/>
      <c r="CX30" s="884"/>
      <c r="CY30" s="884"/>
      <c r="CZ30" s="884"/>
      <c r="DA30" s="884"/>
      <c r="DB30" s="884"/>
      <c r="DC30" s="884"/>
    </row>
    <row r="31" ht="13.5" customHeight="1">
      <c r="A31" s="182"/>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812" t="str">
        <f t="shared" si="6"/>
        <v>29</v>
      </c>
      <c r="AF31" s="813" t="s">
        <v>277</v>
      </c>
      <c r="AG31" s="787" t="s">
        <v>771</v>
      </c>
      <c r="AH31" s="798">
        <v>0.382</v>
      </c>
      <c r="AI31" s="799">
        <v>0.0</v>
      </c>
      <c r="AJ31" s="866" t="s">
        <v>58</v>
      </c>
      <c r="AK31" s="809" t="str">
        <f t="shared" si="87"/>
        <v>0</v>
      </c>
      <c r="AL31" s="822"/>
      <c r="AM31" s="182"/>
      <c r="AN31" s="182"/>
      <c r="AO31" s="823" t="str">
        <f t="shared" si="101"/>
        <v>26</v>
      </c>
      <c r="AP31" s="879" t="str">
        <f t="shared" si="102"/>
        <v>大澤　實清</v>
      </c>
      <c r="AQ31" s="874" t="str">
        <f t="shared" ref="AQ31:AS31" si="106">AG29</f>
        <v>台田121-2</v>
      </c>
      <c r="AR31" s="806" t="str">
        <f t="shared" si="106"/>
        <v>0.155 </v>
      </c>
      <c r="AS31" s="807" t="str">
        <f t="shared" si="106"/>
        <v>0</v>
      </c>
      <c r="AT31" s="805" t="str">
        <f t="shared" si="104"/>
        <v>芹澤智</v>
      </c>
      <c r="AU31" s="808" t="str">
        <f t="shared" si="105"/>
        <v>0</v>
      </c>
      <c r="AV31" s="792"/>
      <c r="AW31" s="787"/>
      <c r="AX31" s="182"/>
      <c r="AY31" s="824" t="s">
        <v>709</v>
      </c>
      <c r="AZ31" s="825" t="str">
        <f>AV24</f>
        <v>800</v>
      </c>
      <c r="BA31" s="778" t="s">
        <v>706</v>
      </c>
      <c r="BB31" s="31"/>
      <c r="BC31" s="31"/>
      <c r="BD31" s="824" t="s">
        <v>709</v>
      </c>
      <c r="BE31" s="825" t="str">
        <f>AV42</f>
        <v>18,393</v>
      </c>
      <c r="BF31" s="778" t="s">
        <v>706</v>
      </c>
      <c r="BG31" s="182"/>
      <c r="BH31" s="182"/>
      <c r="BI31" s="887" t="str">
        <f>AF18</f>
        <v>渋谷真一</v>
      </c>
      <c r="BK31" s="31"/>
      <c r="BL31" s="31"/>
      <c r="BM31" s="31"/>
      <c r="BN31" s="31"/>
      <c r="BO31" s="778"/>
      <c r="BP31" s="779"/>
      <c r="BQ31" s="777" t="str">
        <f>AF19</f>
        <v>渋谷精一</v>
      </c>
      <c r="BR31" s="109"/>
      <c r="BS31" s="31"/>
      <c r="BT31" s="31"/>
      <c r="BU31" s="31"/>
      <c r="BV31" s="31"/>
      <c r="BW31" s="778"/>
      <c r="BX31" s="779"/>
      <c r="BY31" s="8"/>
      <c r="BZ31" s="109"/>
      <c r="CA31" s="31"/>
      <c r="CB31" s="31"/>
      <c r="CC31" s="31"/>
      <c r="CD31" s="31"/>
      <c r="CE31" s="778"/>
      <c r="CF31" s="779"/>
      <c r="CG31" s="777" t="str">
        <f>AF51</f>
        <v>宮川幸男</v>
      </c>
      <c r="CH31" s="109"/>
      <c r="CI31" s="31"/>
      <c r="CJ31" s="31"/>
      <c r="CK31" s="31"/>
      <c r="CL31" s="31"/>
      <c r="CM31" s="778"/>
      <c r="CN31" s="779"/>
      <c r="CO31" s="777" t="str">
        <f>AF45</f>
        <v>沼田清司</v>
      </c>
      <c r="CP31" s="109"/>
      <c r="CQ31" s="31"/>
      <c r="CR31" s="31"/>
      <c r="CS31" s="31"/>
      <c r="CT31" s="31"/>
      <c r="CU31" s="778"/>
      <c r="CV31" s="779"/>
      <c r="CW31" s="8"/>
      <c r="CX31" s="109"/>
      <c r="CY31" s="31"/>
      <c r="CZ31" s="31"/>
      <c r="DA31" s="31"/>
      <c r="DB31" s="31"/>
      <c r="DC31" s="31"/>
    </row>
    <row r="32" ht="13.5" customHeight="1">
      <c r="A32" s="182"/>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812" t="str">
        <f t="shared" si="6"/>
        <v>30</v>
      </c>
      <c r="AF32" s="813" t="s">
        <v>277</v>
      </c>
      <c r="AG32" s="787" t="s">
        <v>772</v>
      </c>
      <c r="AH32" s="798">
        <v>0.106</v>
      </c>
      <c r="AI32" s="799">
        <v>0.0</v>
      </c>
      <c r="AJ32" s="866" t="s">
        <v>58</v>
      </c>
      <c r="AK32" s="809" t="str">
        <f t="shared" si="87"/>
        <v>0</v>
      </c>
      <c r="AL32" s="822"/>
      <c r="AM32" s="803"/>
      <c r="AN32" s="182"/>
      <c r="AO32" s="823" t="str">
        <f t="shared" si="101"/>
        <v>27</v>
      </c>
      <c r="AP32" s="804" t="str">
        <f t="shared" si="102"/>
        <v>大澤　實清</v>
      </c>
      <c r="AQ32" s="874" t="str">
        <f t="shared" ref="AQ32:AS32" si="107">AG30</f>
        <v>台田122</v>
      </c>
      <c r="AR32" s="806" t="str">
        <f t="shared" si="107"/>
        <v>0.534 </v>
      </c>
      <c r="AS32" s="807" t="str">
        <f t="shared" si="107"/>
        <v>0</v>
      </c>
      <c r="AT32" s="805" t="str">
        <f t="shared" si="104"/>
        <v>芹澤智</v>
      </c>
      <c r="AU32" s="808" t="str">
        <f t="shared" si="105"/>
        <v>0</v>
      </c>
      <c r="AV32" s="792"/>
      <c r="AW32" s="787"/>
      <c r="AX32" s="182"/>
      <c r="AY32" s="779"/>
      <c r="AZ32" s="182"/>
      <c r="BA32" s="778"/>
      <c r="BB32" s="182"/>
      <c r="BC32" s="182"/>
      <c r="BD32" s="779"/>
      <c r="BE32" s="182"/>
      <c r="BF32" s="778"/>
      <c r="BG32" s="182"/>
      <c r="BH32" s="182"/>
      <c r="BI32" s="34" t="s">
        <v>721</v>
      </c>
      <c r="BO32" s="778"/>
      <c r="BP32" s="779"/>
      <c r="BQ32" s="34" t="s">
        <v>721</v>
      </c>
      <c r="BW32" s="778"/>
      <c r="BX32" s="779"/>
      <c r="BY32" s="34" t="s">
        <v>721</v>
      </c>
      <c r="CE32" s="778"/>
      <c r="CF32" s="779"/>
      <c r="CG32" s="34" t="s">
        <v>721</v>
      </c>
      <c r="CM32" s="778"/>
      <c r="CN32" s="779"/>
      <c r="CO32" s="34" t="s">
        <v>721</v>
      </c>
      <c r="CU32" s="778"/>
      <c r="CV32" s="779"/>
      <c r="CW32" s="34" t="s">
        <v>721</v>
      </c>
      <c r="DC32" s="31"/>
    </row>
    <row r="33" ht="13.5" customHeight="1">
      <c r="A33" s="182"/>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812" t="str">
        <f t="shared" si="6"/>
        <v>31</v>
      </c>
      <c r="AF33" s="813" t="s">
        <v>277</v>
      </c>
      <c r="AG33" s="787" t="s">
        <v>773</v>
      </c>
      <c r="AH33" s="798">
        <v>0.224</v>
      </c>
      <c r="AI33" s="799">
        <v>0.0</v>
      </c>
      <c r="AJ33" s="866" t="s">
        <v>58</v>
      </c>
      <c r="AK33" s="809" t="str">
        <f t="shared" si="87"/>
        <v>0</v>
      </c>
      <c r="AL33" s="853" t="str">
        <f>SUM(AK20:AK33)</f>
        <v>10,260</v>
      </c>
      <c r="AM33" s="182"/>
      <c r="AN33" s="182"/>
      <c r="AO33" s="823" t="str">
        <f t="shared" si="101"/>
        <v>28</v>
      </c>
      <c r="AP33" s="879" t="str">
        <f t="shared" si="102"/>
        <v>大澤　實清</v>
      </c>
      <c r="AQ33" s="874" t="str">
        <f t="shared" ref="AQ33:AS33" si="108">AG31</f>
        <v>台田123-1</v>
      </c>
      <c r="AR33" s="806" t="str">
        <f t="shared" si="108"/>
        <v>0.382 </v>
      </c>
      <c r="AS33" s="807" t="str">
        <f t="shared" si="108"/>
        <v>0</v>
      </c>
      <c r="AT33" s="805" t="str">
        <f t="shared" si="104"/>
        <v>芹澤智</v>
      </c>
      <c r="AU33" s="808" t="str">
        <f t="shared" si="105"/>
        <v>0</v>
      </c>
      <c r="AV33" s="792"/>
      <c r="AW33" s="787"/>
      <c r="AX33" s="182"/>
      <c r="AY33" s="837" t="s">
        <v>732</v>
      </c>
      <c r="BA33" s="78"/>
      <c r="BB33" s="182"/>
      <c r="BC33" s="182"/>
      <c r="BD33" s="837" t="s">
        <v>732</v>
      </c>
      <c r="BF33" s="78"/>
      <c r="BG33" s="182"/>
      <c r="BH33" s="182"/>
      <c r="BI33" s="810" t="s">
        <v>724</v>
      </c>
      <c r="BO33" s="811"/>
      <c r="BP33" s="779"/>
      <c r="BQ33" s="810" t="s">
        <v>724</v>
      </c>
      <c r="BW33" s="778"/>
      <c r="BX33" s="779"/>
      <c r="BY33" s="810" t="s">
        <v>724</v>
      </c>
      <c r="CE33" s="811"/>
      <c r="CF33" s="779"/>
      <c r="CG33" s="810" t="s">
        <v>724</v>
      </c>
      <c r="CM33" s="811"/>
      <c r="CN33" s="779"/>
      <c r="CO33" s="810" t="s">
        <v>724</v>
      </c>
      <c r="CU33" s="811"/>
      <c r="CV33" s="779"/>
      <c r="CW33" s="810" t="s">
        <v>724</v>
      </c>
      <c r="DC33" s="31"/>
    </row>
    <row r="34" ht="13.5" customHeight="1">
      <c r="A34" s="182"/>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812" t="str">
        <f t="shared" si="6"/>
        <v>32</v>
      </c>
      <c r="AF34" s="813" t="s">
        <v>279</v>
      </c>
      <c r="AG34" s="814" t="s">
        <v>774</v>
      </c>
      <c r="AH34" s="815">
        <v>1.38</v>
      </c>
      <c r="AI34" s="816">
        <v>5000.0</v>
      </c>
      <c r="AJ34" s="888" t="s">
        <v>268</v>
      </c>
      <c r="AK34" s="809" t="str">
        <f t="shared" si="87"/>
        <v>6,900</v>
      </c>
      <c r="AL34" s="864"/>
      <c r="AM34" s="182"/>
      <c r="AN34" s="182"/>
      <c r="AO34" s="823" t="str">
        <f t="shared" si="101"/>
        <v>29</v>
      </c>
      <c r="AP34" s="804" t="str">
        <f t="shared" si="102"/>
        <v>大澤　實清</v>
      </c>
      <c r="AQ34" s="874" t="str">
        <f t="shared" ref="AQ34:AS34" si="109">AG32</f>
        <v>台田123-2</v>
      </c>
      <c r="AR34" s="806" t="str">
        <f t="shared" si="109"/>
        <v>0.106 </v>
      </c>
      <c r="AS34" s="807" t="str">
        <f t="shared" si="109"/>
        <v>0</v>
      </c>
      <c r="AT34" s="805" t="str">
        <f t="shared" si="104"/>
        <v>芹澤智</v>
      </c>
      <c r="AU34" s="808" t="str">
        <f t="shared" si="105"/>
        <v>0</v>
      </c>
      <c r="AV34" s="792"/>
      <c r="AW34" s="787"/>
      <c r="AX34" s="182"/>
      <c r="AY34" s="837" t="s">
        <v>734</v>
      </c>
      <c r="BA34" s="78"/>
      <c r="BB34" s="182"/>
      <c r="BC34" s="182"/>
      <c r="BD34" s="837" t="s">
        <v>734</v>
      </c>
      <c r="BF34" s="78"/>
      <c r="BG34" s="833"/>
      <c r="BH34" s="182"/>
      <c r="BI34" s="818" t="s">
        <v>715</v>
      </c>
      <c r="BJ34" s="88"/>
      <c r="BK34" s="819" t="s">
        <v>726</v>
      </c>
      <c r="BL34" s="820" t="s">
        <v>727</v>
      </c>
      <c r="BM34" s="820" t="s">
        <v>373</v>
      </c>
      <c r="BN34" s="41"/>
      <c r="BP34" s="779"/>
      <c r="BQ34" s="818" t="s">
        <v>715</v>
      </c>
      <c r="BR34" s="88"/>
      <c r="BS34" s="819" t="s">
        <v>726</v>
      </c>
      <c r="BT34" s="820" t="s">
        <v>727</v>
      </c>
      <c r="BU34" s="820" t="s">
        <v>373</v>
      </c>
      <c r="BV34" s="41"/>
      <c r="BW34" s="821"/>
      <c r="BX34" s="779"/>
      <c r="BY34" s="818" t="s">
        <v>715</v>
      </c>
      <c r="BZ34" s="88"/>
      <c r="CA34" s="819" t="s">
        <v>726</v>
      </c>
      <c r="CB34" s="820" t="s">
        <v>727</v>
      </c>
      <c r="CC34" s="820" t="s">
        <v>373</v>
      </c>
      <c r="CD34" s="41"/>
      <c r="CE34" s="821"/>
      <c r="CF34" s="779"/>
      <c r="CG34" s="818" t="s">
        <v>715</v>
      </c>
      <c r="CH34" s="88"/>
      <c r="CI34" s="819" t="s">
        <v>726</v>
      </c>
      <c r="CJ34" s="820" t="s">
        <v>727</v>
      </c>
      <c r="CK34" s="820" t="s">
        <v>373</v>
      </c>
      <c r="CL34" s="41"/>
      <c r="CM34" s="821"/>
      <c r="CN34" s="779"/>
      <c r="CO34" s="818" t="s">
        <v>715</v>
      </c>
      <c r="CP34" s="88"/>
      <c r="CQ34" s="819" t="s">
        <v>726</v>
      </c>
      <c r="CR34" s="820" t="s">
        <v>727</v>
      </c>
      <c r="CS34" s="820" t="s">
        <v>373</v>
      </c>
      <c r="CT34" s="41"/>
      <c r="CU34" s="821"/>
      <c r="CV34" s="779"/>
      <c r="CW34" s="818" t="s">
        <v>715</v>
      </c>
      <c r="CX34" s="88"/>
      <c r="CY34" s="819" t="s">
        <v>726</v>
      </c>
      <c r="CZ34" s="820" t="s">
        <v>727</v>
      </c>
      <c r="DA34" s="820" t="s">
        <v>373</v>
      </c>
      <c r="DB34" s="41"/>
    </row>
    <row r="35" ht="13.5" customHeight="1">
      <c r="A35" s="182"/>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812" t="str">
        <f t="shared" si="6"/>
        <v>33</v>
      </c>
      <c r="AF35" s="813" t="s">
        <v>279</v>
      </c>
      <c r="AG35" s="787" t="s">
        <v>775</v>
      </c>
      <c r="AH35" s="798">
        <v>0.575</v>
      </c>
      <c r="AI35" s="799">
        <v>4000.0</v>
      </c>
      <c r="AJ35" s="832" t="s">
        <v>274</v>
      </c>
      <c r="AK35" s="809" t="str">
        <f t="shared" si="87"/>
        <v>2,300</v>
      </c>
      <c r="AL35" s="822"/>
      <c r="AM35" s="182"/>
      <c r="AN35" s="182"/>
      <c r="AO35" s="823" t="str">
        <f t="shared" si="101"/>
        <v>30</v>
      </c>
      <c r="AP35" s="879" t="str">
        <f t="shared" si="102"/>
        <v>大澤　實清</v>
      </c>
      <c r="AQ35" s="874" t="str">
        <f t="shared" ref="AQ35:AS35" si="110">AG33</f>
        <v>台田124</v>
      </c>
      <c r="AR35" s="806" t="str">
        <f t="shared" si="110"/>
        <v>0.224 </v>
      </c>
      <c r="AS35" s="807" t="str">
        <f t="shared" si="110"/>
        <v>0</v>
      </c>
      <c r="AT35" s="805" t="str">
        <f t="shared" si="104"/>
        <v>芹澤智</v>
      </c>
      <c r="AU35" s="808" t="str">
        <f t="shared" si="105"/>
        <v>0</v>
      </c>
      <c r="AV35" s="809"/>
      <c r="AW35" s="799"/>
      <c r="AX35" s="182"/>
      <c r="AY35" s="840"/>
      <c r="AZ35" s="839"/>
      <c r="BA35" s="811"/>
      <c r="BB35" s="182"/>
      <c r="BC35" s="182"/>
      <c r="BD35" s="840"/>
      <c r="BE35" s="839"/>
      <c r="BF35" s="811"/>
      <c r="BG35" s="182"/>
      <c r="BH35" s="182"/>
      <c r="BI35" s="889"/>
      <c r="BJ35" s="88"/>
      <c r="BK35" s="819"/>
      <c r="BL35" s="820"/>
      <c r="BM35" s="606"/>
      <c r="BN35" s="41"/>
      <c r="BO35" s="821"/>
      <c r="BQ35" s="889"/>
      <c r="BR35" s="88"/>
      <c r="BS35" s="819"/>
      <c r="BT35" s="820"/>
      <c r="BU35" s="606"/>
      <c r="BV35" s="41"/>
      <c r="BW35" s="830"/>
      <c r="BX35" s="779"/>
      <c r="BY35" s="889"/>
      <c r="BZ35" s="88"/>
      <c r="CA35" s="819"/>
      <c r="CB35" s="820"/>
      <c r="CC35" s="606"/>
      <c r="CD35" s="41"/>
      <c r="CE35" s="830"/>
      <c r="CF35" s="779"/>
      <c r="CG35" s="889"/>
      <c r="CH35" s="88"/>
      <c r="CI35" s="819"/>
      <c r="CJ35" s="820"/>
      <c r="CK35" s="606"/>
      <c r="CL35" s="41"/>
      <c r="CM35" s="830"/>
      <c r="CN35" s="779"/>
      <c r="CO35" s="889"/>
      <c r="CP35" s="88"/>
      <c r="CQ35" s="819"/>
      <c r="CR35" s="820"/>
      <c r="CS35" s="606"/>
      <c r="CT35" s="41"/>
      <c r="CU35" s="830"/>
      <c r="CV35" s="779"/>
      <c r="CW35" s="889"/>
      <c r="CX35" s="88"/>
      <c r="CY35" s="819"/>
      <c r="CZ35" s="820"/>
      <c r="DA35" s="606"/>
      <c r="DB35" s="41"/>
    </row>
    <row r="36" ht="13.5" customHeight="1">
      <c r="A36" s="182"/>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812" t="str">
        <f t="shared" si="6"/>
        <v>34</v>
      </c>
      <c r="AF36" s="813" t="s">
        <v>279</v>
      </c>
      <c r="AG36" s="787" t="s">
        <v>776</v>
      </c>
      <c r="AH36" s="798">
        <v>0.433</v>
      </c>
      <c r="AI36" s="799">
        <v>0.0</v>
      </c>
      <c r="AJ36" s="832" t="s">
        <v>293</v>
      </c>
      <c r="AK36" s="809" t="str">
        <f t="shared" si="87"/>
        <v>0</v>
      </c>
      <c r="AL36" s="822"/>
      <c r="AM36" s="182"/>
      <c r="AN36" s="182"/>
      <c r="AO36" s="823" t="str">
        <f t="shared" si="101"/>
        <v>31</v>
      </c>
      <c r="AP36" s="804" t="str">
        <f t="shared" ref="AP36:AP37" si="115">AJ49</f>
        <v>大澤　實清</v>
      </c>
      <c r="AQ36" s="874" t="str">
        <f t="shared" ref="AQ36:AS36" si="111">AG49</f>
        <v>五反田324</v>
      </c>
      <c r="AR36" s="806" t="str">
        <f t="shared" si="111"/>
        <v>0.651 </v>
      </c>
      <c r="AS36" s="807" t="str">
        <f t="shared" si="111"/>
        <v>0</v>
      </c>
      <c r="AT36" s="805" t="str">
        <f t="shared" ref="AT36:AT37" si="117">AF49</f>
        <v>ガヤマファーム</v>
      </c>
      <c r="AU36" s="808" t="str">
        <f t="shared" ref="AU36:AU37" si="118">AK49</f>
        <v>0</v>
      </c>
      <c r="AV36" s="792"/>
      <c r="AW36" s="787"/>
      <c r="AX36" s="182"/>
      <c r="AY36" s="779"/>
      <c r="AZ36" s="842" t="str">
        <f>AZ10</f>
        <v>2025年12月14日</v>
      </c>
      <c r="BA36" s="778"/>
      <c r="BB36" s="787"/>
      <c r="BC36" s="787"/>
      <c r="BD36" s="779"/>
      <c r="BE36" s="842" t="str">
        <f>AZ36</f>
        <v>2025年12月14日</v>
      </c>
      <c r="BF36" s="778"/>
      <c r="BG36" s="839"/>
      <c r="BH36" s="182"/>
      <c r="BI36" s="826" t="str">
        <f>AG18</f>
        <v>中川原668</v>
      </c>
      <c r="BJ36" s="41"/>
      <c r="BK36" s="827" t="str">
        <f t="shared" ref="BK36:BL36" si="112">AH18</f>
        <v>1.300 </v>
      </c>
      <c r="BL36" s="828" t="str">
        <f t="shared" si="112"/>
        <v>5,000 </v>
      </c>
      <c r="BM36" s="829" t="str">
        <f>AK18</f>
        <v>6,500 </v>
      </c>
      <c r="BN36" s="41"/>
      <c r="BO36" s="830"/>
      <c r="BQ36" s="826" t="str">
        <f>AG19</f>
        <v>水尻514</v>
      </c>
      <c r="BR36" s="41"/>
      <c r="BS36" s="827" t="str">
        <f>AH19</f>
        <v>0.198 </v>
      </c>
      <c r="BT36" s="828"/>
      <c r="BU36" s="829" t="str">
        <f>AK19</f>
        <v>800 </v>
      </c>
      <c r="BV36" s="41"/>
      <c r="BW36" s="835"/>
      <c r="BX36" s="779"/>
      <c r="BY36" s="606"/>
      <c r="BZ36" s="41"/>
      <c r="CA36" s="827"/>
      <c r="CB36" s="828"/>
      <c r="CC36" s="606"/>
      <c r="CD36" s="41"/>
      <c r="CE36" s="835"/>
      <c r="CF36" s="779"/>
      <c r="CG36" s="826" t="str">
        <f t="shared" ref="CG36:CG37" si="119">AG51</f>
        <v>西海地堺578-1</v>
      </c>
      <c r="CH36" s="41"/>
      <c r="CI36" s="827" t="str">
        <f t="shared" ref="CI36:CJ36" si="113">AH51</f>
        <v>0.633 </v>
      </c>
      <c r="CJ36" s="828" t="str">
        <f t="shared" si="113"/>
        <v>5,000 </v>
      </c>
      <c r="CK36" s="831" t="str">
        <f t="shared" ref="CK36:CK37" si="121">AK51</f>
        <v>3,165 </v>
      </c>
      <c r="CL36" s="41"/>
      <c r="CM36" s="835"/>
      <c r="CN36" s="779"/>
      <c r="CO36" s="826" t="str">
        <f t="shared" ref="CO36:CO39" si="122">AG45</f>
        <v>上流190</v>
      </c>
      <c r="CP36" s="41"/>
      <c r="CQ36" s="827" t="str">
        <f t="shared" ref="CQ36:CR36" si="114">AH45</f>
        <v>0.667 </v>
      </c>
      <c r="CR36" s="828" t="str">
        <f t="shared" si="114"/>
        <v>5,000 </v>
      </c>
      <c r="CS36" s="829" t="str">
        <f t="shared" ref="CS36:CS39" si="124">AK45</f>
        <v>3,335 </v>
      </c>
      <c r="CT36" s="41"/>
      <c r="CU36" s="835"/>
      <c r="CV36" s="779"/>
      <c r="CW36" s="606"/>
      <c r="CX36" s="41"/>
      <c r="CY36" s="827"/>
      <c r="CZ36" s="828"/>
      <c r="DA36" s="606"/>
      <c r="DB36" s="41"/>
    </row>
    <row r="37" ht="13.5" customHeight="1">
      <c r="A37" s="182"/>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812" t="str">
        <f t="shared" si="6"/>
        <v>35</v>
      </c>
      <c r="AF37" s="813" t="s">
        <v>279</v>
      </c>
      <c r="AG37" s="787" t="s">
        <v>777</v>
      </c>
      <c r="AH37" s="798">
        <v>0.872</v>
      </c>
      <c r="AI37" s="799">
        <v>0.0</v>
      </c>
      <c r="AJ37" s="832" t="s">
        <v>293</v>
      </c>
      <c r="AK37" s="809" t="str">
        <f t="shared" si="87"/>
        <v>0</v>
      </c>
      <c r="AL37" s="822"/>
      <c r="AM37" s="182"/>
      <c r="AN37" s="182"/>
      <c r="AO37" s="823" t="str">
        <f t="shared" si="101"/>
        <v>32</v>
      </c>
      <c r="AP37" s="804" t="str">
        <f t="shared" si="115"/>
        <v>大澤　實清</v>
      </c>
      <c r="AQ37" s="874" t="str">
        <f t="shared" ref="AQ37:AS37" si="116">AG50</f>
        <v>五反田338</v>
      </c>
      <c r="AR37" s="806" t="str">
        <f t="shared" si="116"/>
        <v>0.638 </v>
      </c>
      <c r="AS37" s="807" t="str">
        <f t="shared" si="116"/>
        <v>0</v>
      </c>
      <c r="AT37" s="805" t="str">
        <f t="shared" si="117"/>
        <v>ガヤマファーム</v>
      </c>
      <c r="AU37" s="808" t="str">
        <f t="shared" si="118"/>
        <v>0</v>
      </c>
      <c r="AV37" s="809" t="str">
        <f>SUM(AU27:AU37)</f>
        <v>0</v>
      </c>
      <c r="AW37" s="799"/>
      <c r="AX37" s="182"/>
      <c r="AY37" s="844"/>
      <c r="AZ37" s="876" t="str">
        <f>AP24</f>
        <v>宮川英美</v>
      </c>
      <c r="BA37" s="778" t="s">
        <v>738</v>
      </c>
      <c r="BB37" s="787"/>
      <c r="BC37" s="787"/>
      <c r="BD37" s="844"/>
      <c r="BE37" s="846" t="str">
        <f>AP42</f>
        <v>小澤トヨ</v>
      </c>
      <c r="BF37" s="778" t="s">
        <v>738</v>
      </c>
      <c r="BG37" s="839"/>
      <c r="BH37" s="182"/>
      <c r="BI37" s="826"/>
      <c r="BJ37" s="890"/>
      <c r="BK37" s="57"/>
      <c r="BL37" s="834"/>
      <c r="BM37" s="826"/>
      <c r="BN37" s="890"/>
      <c r="BO37" s="835"/>
      <c r="BP37" s="779"/>
      <c r="BQ37" s="826"/>
      <c r="BR37" s="890"/>
      <c r="BS37" s="57"/>
      <c r="BT37" s="834"/>
      <c r="BU37" s="826"/>
      <c r="BV37" s="890"/>
      <c r="BW37" s="838"/>
      <c r="BX37" s="779"/>
      <c r="BY37" s="826"/>
      <c r="BZ37" s="890"/>
      <c r="CA37" s="57"/>
      <c r="CB37" s="834"/>
      <c r="CC37" s="826"/>
      <c r="CD37" s="890"/>
      <c r="CE37" s="838"/>
      <c r="CF37" s="779"/>
      <c r="CG37" s="826" t="str">
        <f t="shared" si="119"/>
        <v>西海地堺579-1</v>
      </c>
      <c r="CH37" s="41"/>
      <c r="CI37" s="827" t="str">
        <f t="shared" ref="CI37:CJ37" si="120">AH52</f>
        <v>1.256 </v>
      </c>
      <c r="CJ37" s="828" t="str">
        <f t="shared" si="120"/>
        <v>5,000 </v>
      </c>
      <c r="CK37" s="831" t="str">
        <f t="shared" si="121"/>
        <v>6,280 </v>
      </c>
      <c r="CL37" s="41"/>
      <c r="CM37" s="838"/>
      <c r="CN37" s="779"/>
      <c r="CO37" s="826" t="str">
        <f t="shared" si="122"/>
        <v>水尻499</v>
      </c>
      <c r="CP37" s="41"/>
      <c r="CQ37" s="827" t="str">
        <f t="shared" ref="CQ37:CR37" si="123">AH46</f>
        <v>1.140 </v>
      </c>
      <c r="CR37" s="828" t="str">
        <f t="shared" si="123"/>
        <v>4,000 </v>
      </c>
      <c r="CS37" s="829" t="str">
        <f t="shared" si="124"/>
        <v>4,560 </v>
      </c>
      <c r="CT37" s="41"/>
      <c r="CU37" s="838"/>
      <c r="CV37" s="779"/>
      <c r="CW37" s="826"/>
      <c r="CX37" s="890"/>
      <c r="CY37" s="57"/>
      <c r="CZ37" s="834"/>
      <c r="DA37" s="826"/>
      <c r="DB37" s="890"/>
      <c r="DC37" s="34"/>
    </row>
    <row r="38" ht="13.5" customHeight="1">
      <c r="A38" s="182"/>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812" t="str">
        <f t="shared" si="6"/>
        <v>36</v>
      </c>
      <c r="AF38" s="813" t="s">
        <v>279</v>
      </c>
      <c r="AG38" s="787" t="s">
        <v>778</v>
      </c>
      <c r="AH38" s="798">
        <v>0.608</v>
      </c>
      <c r="AI38" s="799">
        <v>0.0</v>
      </c>
      <c r="AJ38" s="832" t="s">
        <v>293</v>
      </c>
      <c r="AK38" s="809" t="str">
        <f t="shared" si="87"/>
        <v>0</v>
      </c>
      <c r="AL38" s="822"/>
      <c r="AM38" s="182"/>
      <c r="AN38" s="182"/>
      <c r="AO38" s="823" t="str">
        <f>AE48</f>
        <v>41</v>
      </c>
      <c r="AP38" s="804" t="str">
        <f t="shared" ref="AP38:AP40" si="127">AJ40</f>
        <v>小澤トヨ</v>
      </c>
      <c r="AQ38" s="874" t="str">
        <f t="shared" ref="AQ38:AS38" si="125">AG40</f>
        <v>鎧ヶ坪521-1</v>
      </c>
      <c r="AR38" s="806" t="str">
        <f t="shared" si="125"/>
        <v>0.740 </v>
      </c>
      <c r="AS38" s="807" t="str">
        <f t="shared" si="125"/>
        <v>4,000</v>
      </c>
      <c r="AT38" s="805" t="str">
        <f t="shared" ref="AT38:AT40" si="129">AF40</f>
        <v>芹澤幸雄</v>
      </c>
      <c r="AU38" s="808" t="str">
        <f t="shared" ref="AU38:AU40" si="130">AK40</f>
        <v>2,960</v>
      </c>
      <c r="AV38" s="792"/>
      <c r="AW38" s="787"/>
      <c r="AX38" s="182"/>
      <c r="AY38" s="779"/>
      <c r="AZ38" s="182"/>
      <c r="BA38" s="778"/>
      <c r="BB38" s="182"/>
      <c r="BC38" s="182"/>
      <c r="BD38" s="779"/>
      <c r="BE38" s="182"/>
      <c r="BF38" s="778"/>
      <c r="BG38" s="839"/>
      <c r="BH38" s="182"/>
      <c r="BI38" s="826"/>
      <c r="BJ38" s="890"/>
      <c r="BK38" s="57"/>
      <c r="BL38" s="834"/>
      <c r="BM38" s="826"/>
      <c r="BN38" s="890"/>
      <c r="BO38" s="838"/>
      <c r="BP38" s="779"/>
      <c r="BQ38" s="826"/>
      <c r="BR38" s="890"/>
      <c r="BS38" s="57"/>
      <c r="BT38" s="834"/>
      <c r="BU38" s="826"/>
      <c r="BV38" s="890"/>
      <c r="BW38" s="838"/>
      <c r="BX38" s="779"/>
      <c r="BY38" s="826"/>
      <c r="BZ38" s="890"/>
      <c r="CA38" s="57"/>
      <c r="CB38" s="834"/>
      <c r="CC38" s="826"/>
      <c r="CD38" s="890"/>
      <c r="CE38" s="838"/>
      <c r="CF38" s="779"/>
      <c r="CG38" s="606"/>
      <c r="CH38" s="41"/>
      <c r="CI38" s="827"/>
      <c r="CJ38" s="828"/>
      <c r="CK38" s="606"/>
      <c r="CL38" s="41"/>
      <c r="CM38" s="838"/>
      <c r="CN38" s="779"/>
      <c r="CO38" s="826" t="str">
        <f t="shared" si="122"/>
        <v>水尻499-1</v>
      </c>
      <c r="CP38" s="41"/>
      <c r="CQ38" s="827" t="str">
        <f t="shared" ref="CQ38:CR38" si="126">AH47</f>
        <v>0.826 </v>
      </c>
      <c r="CR38" s="828" t="str">
        <f t="shared" si="126"/>
        <v>4,000 </v>
      </c>
      <c r="CS38" s="829" t="str">
        <f t="shared" si="124"/>
        <v>3,304 </v>
      </c>
      <c r="CT38" s="41"/>
      <c r="CU38" s="838"/>
      <c r="CV38" s="779"/>
      <c r="CW38" s="826"/>
      <c r="CX38" s="890"/>
      <c r="CY38" s="57"/>
      <c r="CZ38" s="834"/>
      <c r="DA38" s="826"/>
      <c r="DB38" s="890"/>
      <c r="DC38" s="31"/>
    </row>
    <row r="39" ht="13.5" customHeight="1">
      <c r="A39" s="182"/>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812" t="str">
        <f t="shared" si="6"/>
        <v>37</v>
      </c>
      <c r="AF39" s="813" t="s">
        <v>279</v>
      </c>
      <c r="AG39" s="787" t="s">
        <v>779</v>
      </c>
      <c r="AH39" s="798">
        <v>0.035</v>
      </c>
      <c r="AI39" s="799">
        <v>0.0</v>
      </c>
      <c r="AJ39" s="832" t="s">
        <v>293</v>
      </c>
      <c r="AK39" s="809" t="str">
        <f t="shared" si="87"/>
        <v>0</v>
      </c>
      <c r="AL39" s="822"/>
      <c r="AM39" s="182"/>
      <c r="AN39" s="182"/>
      <c r="AO39" s="823" t="str">
        <f t="shared" ref="AO39:AO40" si="132">AE40</f>
        <v>38</v>
      </c>
      <c r="AP39" s="804" t="str">
        <f t="shared" si="127"/>
        <v>小澤トヨ</v>
      </c>
      <c r="AQ39" s="874" t="str">
        <f t="shared" ref="AQ39:AS39" si="128">AG41</f>
        <v>鎧ヶ坪523-1</v>
      </c>
      <c r="AR39" s="806" t="str">
        <f t="shared" si="128"/>
        <v>0.195 </v>
      </c>
      <c r="AS39" s="807" t="str">
        <f t="shared" si="128"/>
        <v>4,000</v>
      </c>
      <c r="AT39" s="805" t="str">
        <f t="shared" si="129"/>
        <v>芹澤幸雄</v>
      </c>
      <c r="AU39" s="808" t="str">
        <f t="shared" si="130"/>
        <v>780</v>
      </c>
      <c r="AV39" s="792"/>
      <c r="AW39" s="787"/>
      <c r="AX39" s="182"/>
      <c r="AY39" s="848"/>
      <c r="AZ39" s="849"/>
      <c r="BA39" s="850"/>
      <c r="BB39" s="182"/>
      <c r="BC39" s="182"/>
      <c r="BD39" s="848"/>
      <c r="BE39" s="849"/>
      <c r="BF39" s="850"/>
      <c r="BG39" s="182"/>
      <c r="BH39" s="182"/>
      <c r="BI39" s="826"/>
      <c r="BJ39" s="890"/>
      <c r="BK39" s="57"/>
      <c r="BL39" s="834"/>
      <c r="BM39" s="826"/>
      <c r="BN39" s="890"/>
      <c r="BO39" s="838"/>
      <c r="BP39" s="779"/>
      <c r="BQ39" s="826"/>
      <c r="BR39" s="890"/>
      <c r="BS39" s="57"/>
      <c r="BT39" s="834"/>
      <c r="BU39" s="826"/>
      <c r="BV39" s="890"/>
      <c r="BW39" s="838"/>
      <c r="BX39" s="779"/>
      <c r="BY39" s="826"/>
      <c r="BZ39" s="890"/>
      <c r="CA39" s="57"/>
      <c r="CB39" s="834"/>
      <c r="CC39" s="826"/>
      <c r="CD39" s="890"/>
      <c r="CE39" s="838"/>
      <c r="CF39" s="779"/>
      <c r="CG39" s="606"/>
      <c r="CH39" s="41"/>
      <c r="CI39" s="827"/>
      <c r="CJ39" s="828"/>
      <c r="CK39" s="606"/>
      <c r="CL39" s="41"/>
      <c r="CM39" s="838"/>
      <c r="CN39" s="779"/>
      <c r="CO39" s="826" t="str">
        <f t="shared" si="122"/>
        <v>水尻500</v>
      </c>
      <c r="CP39" s="41"/>
      <c r="CQ39" s="827" t="str">
        <f t="shared" ref="CQ39:CR39" si="131">AH48</f>
        <v>1.497 </v>
      </c>
      <c r="CR39" s="828" t="str">
        <f t="shared" si="131"/>
        <v>4,000 </v>
      </c>
      <c r="CS39" s="829" t="str">
        <f t="shared" si="124"/>
        <v>5,988 </v>
      </c>
      <c r="CT39" s="41"/>
      <c r="CU39" s="838"/>
      <c r="CV39" s="779"/>
      <c r="CW39" s="826"/>
      <c r="CX39" s="890"/>
      <c r="CY39" s="57"/>
      <c r="CZ39" s="834"/>
      <c r="DA39" s="826"/>
      <c r="DB39" s="890"/>
      <c r="DC39" s="31"/>
    </row>
    <row r="40" ht="13.5" customHeight="1">
      <c r="A40" s="182"/>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812" t="str">
        <f t="shared" si="6"/>
        <v>38</v>
      </c>
      <c r="AF40" s="813" t="s">
        <v>279</v>
      </c>
      <c r="AG40" s="787" t="s">
        <v>780</v>
      </c>
      <c r="AH40" s="798">
        <v>0.74</v>
      </c>
      <c r="AI40" s="799">
        <v>4000.0</v>
      </c>
      <c r="AJ40" s="787" t="s">
        <v>260</v>
      </c>
      <c r="AK40" s="809" t="str">
        <f t="shared" si="87"/>
        <v>2,960</v>
      </c>
      <c r="AL40" s="822"/>
      <c r="AM40" s="182"/>
      <c r="AN40" s="182"/>
      <c r="AO40" s="823" t="str">
        <f t="shared" si="132"/>
        <v>39</v>
      </c>
      <c r="AP40" s="804" t="str">
        <f t="shared" si="127"/>
        <v>小澤トヨ</v>
      </c>
      <c r="AQ40" s="874" t="str">
        <f t="shared" ref="AQ40:AS40" si="133">AG42</f>
        <v>鎧ヶ坪524-1</v>
      </c>
      <c r="AR40" s="806" t="str">
        <f t="shared" si="133"/>
        <v>1.302 </v>
      </c>
      <c r="AS40" s="807" t="str">
        <f t="shared" si="133"/>
        <v>4,000</v>
      </c>
      <c r="AT40" s="805" t="str">
        <f t="shared" si="129"/>
        <v>芹澤幸雄</v>
      </c>
      <c r="AU40" s="808" t="str">
        <f t="shared" si="130"/>
        <v>5,208</v>
      </c>
      <c r="AV40" s="792"/>
      <c r="AW40" s="787"/>
      <c r="AX40" s="182"/>
      <c r="AY40" s="182"/>
      <c r="AZ40" s="182"/>
      <c r="BA40" s="31"/>
      <c r="BB40" s="182"/>
      <c r="BC40" s="182"/>
      <c r="BD40" s="182"/>
      <c r="BE40" s="182"/>
      <c r="BF40" s="31"/>
      <c r="BG40" s="182"/>
      <c r="BH40" s="182"/>
      <c r="BI40" s="826"/>
      <c r="BJ40" s="890"/>
      <c r="BK40" s="57"/>
      <c r="BL40" s="834"/>
      <c r="BM40" s="826"/>
      <c r="BN40" s="890"/>
      <c r="BO40" s="838"/>
      <c r="BP40" s="779"/>
      <c r="BQ40" s="826"/>
      <c r="BR40" s="890"/>
      <c r="BS40" s="57"/>
      <c r="BT40" s="834"/>
      <c r="BU40" s="826"/>
      <c r="BV40" s="890"/>
      <c r="BW40" s="838"/>
      <c r="BX40" s="779"/>
      <c r="BY40" s="826"/>
      <c r="BZ40" s="890"/>
      <c r="CA40" s="57"/>
      <c r="CB40" s="834"/>
      <c r="CC40" s="826"/>
      <c r="CD40" s="890"/>
      <c r="CE40" s="838"/>
      <c r="CF40" s="779"/>
      <c r="CG40" s="826"/>
      <c r="CH40" s="890"/>
      <c r="CI40" s="57"/>
      <c r="CJ40" s="834"/>
      <c r="CK40" s="891"/>
      <c r="CL40" s="892"/>
      <c r="CM40" s="838"/>
      <c r="CN40" s="779"/>
      <c r="CO40" s="606"/>
      <c r="CP40" s="41"/>
      <c r="CQ40" s="827"/>
      <c r="CR40" s="828"/>
      <c r="CS40" s="606"/>
      <c r="CT40" s="41"/>
      <c r="CU40" s="838"/>
      <c r="CV40" s="779"/>
      <c r="CW40" s="826"/>
      <c r="CX40" s="890"/>
      <c r="CY40" s="57"/>
      <c r="CZ40" s="834"/>
      <c r="DA40" s="826"/>
      <c r="DB40" s="890"/>
      <c r="DC40" s="31"/>
    </row>
    <row r="41" ht="13.5" customHeight="1">
      <c r="A41" s="182"/>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812" t="str">
        <f t="shared" si="6"/>
        <v>39</v>
      </c>
      <c r="AF41" s="813" t="s">
        <v>279</v>
      </c>
      <c r="AG41" s="787" t="s">
        <v>781</v>
      </c>
      <c r="AH41" s="798">
        <v>0.195</v>
      </c>
      <c r="AI41" s="799">
        <v>4000.0</v>
      </c>
      <c r="AJ41" s="787" t="s">
        <v>260</v>
      </c>
      <c r="AK41" s="809" t="str">
        <f t="shared" si="87"/>
        <v>780</v>
      </c>
      <c r="AL41" s="822"/>
      <c r="AM41" s="182"/>
      <c r="AN41" s="182"/>
      <c r="AO41" s="823" t="str">
        <f t="shared" ref="AO41:AO42" si="135">AE50</f>
        <v>43</v>
      </c>
      <c r="AP41" s="804" t="str">
        <f t="shared" ref="AP41:AP42" si="136">AJ51</f>
        <v>小澤トヨ</v>
      </c>
      <c r="AQ41" s="874" t="str">
        <f t="shared" ref="AQ41:AS41" si="134">AG51</f>
        <v>西海地堺578-1</v>
      </c>
      <c r="AR41" s="806" t="str">
        <f t="shared" si="134"/>
        <v>0.633 </v>
      </c>
      <c r="AS41" s="807" t="str">
        <f t="shared" si="134"/>
        <v>5,000</v>
      </c>
      <c r="AT41" s="805" t="str">
        <f t="shared" ref="AT41:AT42" si="138">AF51</f>
        <v>宮川幸男</v>
      </c>
      <c r="AU41" s="808" t="str">
        <f t="shared" ref="AU41:AU42" si="139">AK51</f>
        <v>3,165</v>
      </c>
      <c r="AV41" s="792"/>
      <c r="AW41" s="787"/>
      <c r="AX41" s="182"/>
      <c r="AY41" s="793"/>
      <c r="AZ41" s="794"/>
      <c r="BA41" s="795"/>
      <c r="BB41" s="182"/>
      <c r="BC41" s="182"/>
      <c r="BD41" s="793"/>
      <c r="BE41" s="794"/>
      <c r="BF41" s="795"/>
      <c r="BG41" s="182"/>
      <c r="BH41" s="182"/>
      <c r="BI41" s="826"/>
      <c r="BJ41" s="890"/>
      <c r="BK41" s="57"/>
      <c r="BL41" s="834"/>
      <c r="BM41" s="826"/>
      <c r="BN41" s="890"/>
      <c r="BO41" s="838"/>
      <c r="BP41" s="779"/>
      <c r="BQ41" s="826"/>
      <c r="BR41" s="890"/>
      <c r="BS41" s="57"/>
      <c r="BT41" s="834"/>
      <c r="BU41" s="826"/>
      <c r="BV41" s="890"/>
      <c r="BW41" s="838"/>
      <c r="BX41" s="779"/>
      <c r="BY41" s="826"/>
      <c r="BZ41" s="890"/>
      <c r="CA41" s="57"/>
      <c r="CB41" s="834"/>
      <c r="CC41" s="826"/>
      <c r="CD41" s="890"/>
      <c r="CE41" s="838"/>
      <c r="CF41" s="779"/>
      <c r="CG41" s="826"/>
      <c r="CH41" s="890"/>
      <c r="CI41" s="57"/>
      <c r="CJ41" s="834"/>
      <c r="CK41" s="891"/>
      <c r="CL41" s="892"/>
      <c r="CM41" s="838"/>
      <c r="CN41" s="779"/>
      <c r="CO41" s="606"/>
      <c r="CP41" s="41"/>
      <c r="CQ41" s="827"/>
      <c r="CR41" s="828"/>
      <c r="CS41" s="606"/>
      <c r="CT41" s="41"/>
      <c r="CU41" s="838"/>
      <c r="CV41" s="779"/>
      <c r="CW41" s="826"/>
      <c r="CX41" s="890"/>
      <c r="CY41" s="57"/>
      <c r="CZ41" s="834"/>
      <c r="DA41" s="826"/>
      <c r="DB41" s="890"/>
      <c r="DC41" s="31"/>
    </row>
    <row r="42" ht="13.5" customHeight="1">
      <c r="A42" s="182"/>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812" t="str">
        <f t="shared" si="6"/>
        <v>40</v>
      </c>
      <c r="AF42" s="813" t="s">
        <v>279</v>
      </c>
      <c r="AG42" s="787" t="s">
        <v>782</v>
      </c>
      <c r="AH42" s="798">
        <v>1.302</v>
      </c>
      <c r="AI42" s="799">
        <v>4000.0</v>
      </c>
      <c r="AJ42" s="787" t="s">
        <v>260</v>
      </c>
      <c r="AK42" s="817" t="str">
        <f t="shared" si="87"/>
        <v>5,208</v>
      </c>
      <c r="AL42" s="893"/>
      <c r="AM42" s="182"/>
      <c r="AN42" s="182"/>
      <c r="AO42" s="823" t="str">
        <f t="shared" si="135"/>
        <v>44</v>
      </c>
      <c r="AP42" s="804" t="str">
        <f t="shared" si="136"/>
        <v>小澤トヨ</v>
      </c>
      <c r="AQ42" s="874" t="str">
        <f t="shared" ref="AQ42:AS42" si="137">AG52</f>
        <v>西海地堺579-1</v>
      </c>
      <c r="AR42" s="806" t="str">
        <f t="shared" si="137"/>
        <v>1.256 </v>
      </c>
      <c r="AS42" s="807" t="str">
        <f t="shared" si="137"/>
        <v>5,000</v>
      </c>
      <c r="AT42" s="805" t="str">
        <f t="shared" si="138"/>
        <v>宮川幸男</v>
      </c>
      <c r="AU42" s="808" t="str">
        <f t="shared" si="139"/>
        <v>6,280</v>
      </c>
      <c r="AV42" s="809" t="str">
        <f>SUM(AU38:AU42)</f>
        <v>18,393</v>
      </c>
      <c r="AW42" s="799"/>
      <c r="AX42" s="182"/>
      <c r="AY42" s="779"/>
      <c r="AZ42" s="34" t="str">
        <f>AZ3</f>
        <v>令和7年度農地委託領収証</v>
      </c>
      <c r="BA42" s="778"/>
      <c r="BB42" s="182"/>
      <c r="BC42" s="182"/>
      <c r="BD42" s="779"/>
      <c r="BE42" s="34" t="str">
        <f>AZ3</f>
        <v>令和7年度農地委託領収証</v>
      </c>
      <c r="BF42" s="778"/>
      <c r="BG42" s="182"/>
      <c r="BH42" s="182"/>
      <c r="BI42" s="826"/>
      <c r="BJ42" s="890"/>
      <c r="BK42" s="57"/>
      <c r="BL42" s="834"/>
      <c r="BM42" s="826"/>
      <c r="BN42" s="890"/>
      <c r="BO42" s="838"/>
      <c r="BP42" s="779"/>
      <c r="BQ42" s="826"/>
      <c r="BR42" s="890"/>
      <c r="BS42" s="57"/>
      <c r="BT42" s="834"/>
      <c r="BU42" s="826"/>
      <c r="BV42" s="890"/>
      <c r="BW42" s="838"/>
      <c r="BX42" s="779"/>
      <c r="BY42" s="826"/>
      <c r="BZ42" s="890"/>
      <c r="CA42" s="57"/>
      <c r="CB42" s="834"/>
      <c r="CC42" s="826"/>
      <c r="CD42" s="890"/>
      <c r="CE42" s="838"/>
      <c r="CF42" s="779"/>
      <c r="CG42" s="826"/>
      <c r="CH42" s="890"/>
      <c r="CI42" s="57"/>
      <c r="CJ42" s="834"/>
      <c r="CK42" s="891"/>
      <c r="CL42" s="892"/>
      <c r="CM42" s="838"/>
      <c r="CN42" s="779"/>
      <c r="CO42" s="826"/>
      <c r="CP42" s="890"/>
      <c r="CQ42" s="57"/>
      <c r="CR42" s="834"/>
      <c r="CS42" s="826"/>
      <c r="CT42" s="890"/>
      <c r="CU42" s="838"/>
      <c r="CV42" s="779"/>
      <c r="CW42" s="826"/>
      <c r="CX42" s="890"/>
      <c r="CY42" s="57"/>
      <c r="CZ42" s="834"/>
      <c r="DA42" s="826"/>
      <c r="DB42" s="890"/>
      <c r="DC42" s="31"/>
    </row>
    <row r="43" ht="13.5" customHeight="1">
      <c r="A43" s="182"/>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812" t="str">
        <f>AE41+1</f>
        <v>40</v>
      </c>
      <c r="AF43" s="894" t="s">
        <v>279</v>
      </c>
      <c r="AG43" s="787" t="s">
        <v>783</v>
      </c>
      <c r="AH43" s="855">
        <v>1.778</v>
      </c>
      <c r="AI43" s="856">
        <v>5000.0</v>
      </c>
      <c r="AJ43" s="895" t="s">
        <v>784</v>
      </c>
      <c r="AK43" s="809" t="str">
        <f t="shared" si="87"/>
        <v>8,890</v>
      </c>
      <c r="AL43" s="853" t="str">
        <f>SUM(AK34:AK43)</f>
        <v>27,038</v>
      </c>
      <c r="AM43" s="182"/>
      <c r="AN43" s="182"/>
      <c r="AO43" s="823" t="str">
        <f t="shared" ref="AO43:AO46" si="141">AE44</f>
        <v>41</v>
      </c>
      <c r="AP43" s="804" t="str">
        <f t="shared" ref="AP43:AP46" si="142">AJ45</f>
        <v>小澤誠治</v>
      </c>
      <c r="AQ43" s="874" t="str">
        <f t="shared" ref="AQ43:AS43" si="140">AG45</f>
        <v>上流190</v>
      </c>
      <c r="AR43" s="806" t="str">
        <f t="shared" si="140"/>
        <v>0.667 </v>
      </c>
      <c r="AS43" s="807" t="str">
        <f t="shared" si="140"/>
        <v>5,000</v>
      </c>
      <c r="AT43" s="805" t="str">
        <f t="shared" ref="AT43:AT46" si="144">AF45</f>
        <v>沼田清司</v>
      </c>
      <c r="AU43" s="808" t="str">
        <f t="shared" ref="AU43:AU46" si="145">AK45</f>
        <v>3,335</v>
      </c>
      <c r="AV43" s="792"/>
      <c r="AW43" s="787"/>
      <c r="AX43" s="182"/>
      <c r="AY43" s="779"/>
      <c r="AZ43" s="182"/>
      <c r="BA43" s="778"/>
      <c r="BB43" s="182"/>
      <c r="BC43" s="182"/>
      <c r="BD43" s="779"/>
      <c r="BE43" s="182"/>
      <c r="BF43" s="778"/>
      <c r="BG43" s="182"/>
      <c r="BH43" s="182"/>
      <c r="BI43" s="826"/>
      <c r="BJ43" s="890"/>
      <c r="BK43" s="57"/>
      <c r="BL43" s="834"/>
      <c r="BM43" s="826"/>
      <c r="BN43" s="890"/>
      <c r="BO43" s="838"/>
      <c r="BP43" s="779"/>
      <c r="BQ43" s="826"/>
      <c r="BR43" s="890"/>
      <c r="BS43" s="57"/>
      <c r="BT43" s="834"/>
      <c r="BU43" s="826"/>
      <c r="BV43" s="890"/>
      <c r="BW43" s="838"/>
      <c r="BX43" s="779"/>
      <c r="BY43" s="826"/>
      <c r="BZ43" s="890"/>
      <c r="CA43" s="57"/>
      <c r="CB43" s="834"/>
      <c r="CC43" s="826"/>
      <c r="CD43" s="890"/>
      <c r="CE43" s="838"/>
      <c r="CF43" s="779"/>
      <c r="CG43" s="826"/>
      <c r="CH43" s="890"/>
      <c r="CI43" s="57"/>
      <c r="CJ43" s="834"/>
      <c r="CK43" s="891"/>
      <c r="CL43" s="892"/>
      <c r="CM43" s="838"/>
      <c r="CN43" s="779"/>
      <c r="CO43" s="826"/>
      <c r="CP43" s="890"/>
      <c r="CQ43" s="57"/>
      <c r="CR43" s="834"/>
      <c r="CS43" s="826"/>
      <c r="CT43" s="890"/>
      <c r="CU43" s="838"/>
      <c r="CV43" s="779"/>
      <c r="CW43" s="826"/>
      <c r="CX43" s="890"/>
      <c r="CY43" s="57"/>
      <c r="CZ43" s="834"/>
      <c r="DA43" s="826"/>
      <c r="DB43" s="890"/>
      <c r="DC43" s="31"/>
    </row>
    <row r="44" ht="13.5" customHeight="1">
      <c r="A44" s="182"/>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812" t="str">
        <f t="shared" ref="AE44:AE47" si="146">AE43+1</f>
        <v>41</v>
      </c>
      <c r="AF44" s="896" t="s">
        <v>280</v>
      </c>
      <c r="AG44" s="897" t="s">
        <v>785</v>
      </c>
      <c r="AH44" s="855">
        <v>1.38</v>
      </c>
      <c r="AI44" s="856">
        <v>5000.0</v>
      </c>
      <c r="AJ44" s="888" t="s">
        <v>268</v>
      </c>
      <c r="AK44" s="809" t="str">
        <f t="shared" si="87"/>
        <v>6,900</v>
      </c>
      <c r="AL44" s="809" t="str">
        <f>SUM(AK44)</f>
        <v>6,900</v>
      </c>
      <c r="AM44" s="182"/>
      <c r="AN44" s="182"/>
      <c r="AO44" s="823" t="str">
        <f t="shared" si="141"/>
        <v>42</v>
      </c>
      <c r="AP44" s="804" t="str">
        <f t="shared" si="142"/>
        <v>小澤誠治</v>
      </c>
      <c r="AQ44" s="874" t="str">
        <f t="shared" ref="AQ44:AS44" si="143">AG46</f>
        <v>水尻499</v>
      </c>
      <c r="AR44" s="806" t="str">
        <f t="shared" si="143"/>
        <v>1.140 </v>
      </c>
      <c r="AS44" s="807" t="str">
        <f t="shared" si="143"/>
        <v>4,000</v>
      </c>
      <c r="AT44" s="805" t="str">
        <f t="shared" si="144"/>
        <v>沼田清司</v>
      </c>
      <c r="AU44" s="808" t="str">
        <f t="shared" si="145"/>
        <v>4,560</v>
      </c>
      <c r="AV44" s="792"/>
      <c r="AW44" s="787"/>
      <c r="AX44" s="182"/>
      <c r="AY44" s="824" t="s">
        <v>709</v>
      </c>
      <c r="AZ44" s="825" t="str">
        <f>AV46</f>
        <v>17,187</v>
      </c>
      <c r="BA44" s="778" t="s">
        <v>706</v>
      </c>
      <c r="BB44" s="31"/>
      <c r="BC44" s="31"/>
      <c r="BD44" s="824" t="s">
        <v>709</v>
      </c>
      <c r="BE44" s="825" t="str">
        <f>AV47</f>
        <v>8,890</v>
      </c>
      <c r="BF44" s="778" t="s">
        <v>706</v>
      </c>
      <c r="BG44" s="182"/>
      <c r="BH44" s="182"/>
      <c r="BI44" s="858"/>
      <c r="BJ44" s="775"/>
      <c r="BK44" s="775"/>
      <c r="BL44" s="775" t="s">
        <v>384</v>
      </c>
      <c r="BM44" s="859" t="str">
        <f>SUM(BM36:BM43)</f>
        <v>6,500円</v>
      </c>
      <c r="BN44" s="41"/>
      <c r="BO44" s="838"/>
      <c r="BP44" s="779"/>
      <c r="BQ44" s="858"/>
      <c r="BR44" s="775"/>
      <c r="BS44" s="775"/>
      <c r="BT44" s="775" t="s">
        <v>384</v>
      </c>
      <c r="BU44" s="859" t="str">
        <f>SUM(BU36:BU43)</f>
        <v>800円</v>
      </c>
      <c r="BV44" s="41"/>
      <c r="BW44" s="898"/>
      <c r="BX44" s="779"/>
      <c r="BY44" s="858"/>
      <c r="BZ44" s="775"/>
      <c r="CA44" s="775"/>
      <c r="CB44" s="775" t="s">
        <v>384</v>
      </c>
      <c r="CC44" s="863"/>
      <c r="CD44" s="41"/>
      <c r="CE44" s="898"/>
      <c r="CF44" s="779"/>
      <c r="CG44" s="858"/>
      <c r="CH44" s="775"/>
      <c r="CI44" s="775"/>
      <c r="CJ44" s="775" t="s">
        <v>384</v>
      </c>
      <c r="CK44" s="859" t="str">
        <f>SUM(CK36:CK43)</f>
        <v>9,445円</v>
      </c>
      <c r="CL44" s="41"/>
      <c r="CM44" s="898"/>
      <c r="CN44" s="779"/>
      <c r="CO44" s="858"/>
      <c r="CP44" s="775"/>
      <c r="CQ44" s="775"/>
      <c r="CR44" s="775" t="s">
        <v>384</v>
      </c>
      <c r="CS44" s="859" t="str">
        <f>SUM(CS36:CS43)</f>
        <v>17,187円</v>
      </c>
      <c r="CT44" s="41"/>
      <c r="CU44" s="898"/>
      <c r="CV44" s="779"/>
      <c r="CW44" s="858"/>
      <c r="CX44" s="775"/>
      <c r="CY44" s="775"/>
      <c r="CZ44" s="775" t="s">
        <v>384</v>
      </c>
      <c r="DA44" s="863"/>
      <c r="DB44" s="41"/>
      <c r="DC44" s="31"/>
    </row>
    <row r="45" ht="13.5" customHeight="1">
      <c r="A45" s="182"/>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812" t="str">
        <f t="shared" si="146"/>
        <v>42</v>
      </c>
      <c r="AF45" s="813" t="s">
        <v>786</v>
      </c>
      <c r="AG45" s="814" t="s">
        <v>787</v>
      </c>
      <c r="AH45" s="860">
        <v>0.667</v>
      </c>
      <c r="AI45" s="816">
        <v>5000.0</v>
      </c>
      <c r="AJ45" s="861" t="s">
        <v>788</v>
      </c>
      <c r="AK45" s="809" t="str">
        <f t="shared" si="87"/>
        <v>3,335</v>
      </c>
      <c r="AL45" s="864"/>
      <c r="AM45" s="182"/>
      <c r="AN45" s="182"/>
      <c r="AO45" s="823" t="str">
        <f t="shared" si="141"/>
        <v>43</v>
      </c>
      <c r="AP45" s="804" t="str">
        <f t="shared" si="142"/>
        <v>小澤誠治</v>
      </c>
      <c r="AQ45" s="874" t="str">
        <f t="shared" ref="AQ45:AS45" si="147">AG47</f>
        <v>水尻499-1</v>
      </c>
      <c r="AR45" s="806" t="str">
        <f t="shared" si="147"/>
        <v>0.826 </v>
      </c>
      <c r="AS45" s="807" t="str">
        <f t="shared" si="147"/>
        <v>4,000</v>
      </c>
      <c r="AT45" s="805" t="str">
        <f t="shared" si="144"/>
        <v>沼田清司</v>
      </c>
      <c r="AU45" s="808" t="str">
        <f t="shared" si="145"/>
        <v>3,304</v>
      </c>
      <c r="AV45" s="792"/>
      <c r="AW45" s="787"/>
      <c r="AX45" s="182"/>
      <c r="AY45" s="779"/>
      <c r="AZ45" s="182"/>
      <c r="BA45" s="778"/>
      <c r="BB45" s="182"/>
      <c r="BC45" s="182"/>
      <c r="BD45" s="779"/>
      <c r="BE45" s="182"/>
      <c r="BF45" s="778"/>
      <c r="BG45" s="182"/>
      <c r="BH45" s="182"/>
      <c r="BI45" s="45" t="s">
        <v>751</v>
      </c>
      <c r="BK45" s="55" t="s">
        <v>752</v>
      </c>
      <c r="BO45" s="865"/>
      <c r="BP45" s="779"/>
      <c r="BQ45" s="45" t="s">
        <v>751</v>
      </c>
      <c r="BS45" s="55" t="s">
        <v>752</v>
      </c>
      <c r="BW45" s="61"/>
      <c r="BY45" s="45" t="s">
        <v>751</v>
      </c>
      <c r="CA45" s="55" t="s">
        <v>752</v>
      </c>
      <c r="CE45" s="865"/>
      <c r="CF45" s="779"/>
      <c r="CG45" s="45" t="s">
        <v>751</v>
      </c>
      <c r="CI45" s="55" t="s">
        <v>752</v>
      </c>
      <c r="CM45" s="61"/>
      <c r="CO45" s="45" t="s">
        <v>751</v>
      </c>
      <c r="CQ45" s="55" t="s">
        <v>752</v>
      </c>
      <c r="CU45" s="865"/>
      <c r="CV45" s="779"/>
      <c r="CW45" s="45" t="s">
        <v>751</v>
      </c>
      <c r="CY45" s="55" t="s">
        <v>752</v>
      </c>
      <c r="DC45" s="61"/>
    </row>
    <row r="46" ht="13.5" customHeight="1">
      <c r="A46" s="182"/>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812" t="str">
        <f t="shared" si="146"/>
        <v>43</v>
      </c>
      <c r="AF46" s="813" t="s">
        <v>786</v>
      </c>
      <c r="AG46" s="787" t="s">
        <v>789</v>
      </c>
      <c r="AH46" s="798">
        <v>1.14</v>
      </c>
      <c r="AI46" s="799">
        <v>4000.0</v>
      </c>
      <c r="AJ46" s="861" t="s">
        <v>788</v>
      </c>
      <c r="AK46" s="809" t="str">
        <f t="shared" si="87"/>
        <v>4,560</v>
      </c>
      <c r="AL46" s="822"/>
      <c r="AM46" s="182"/>
      <c r="AN46" s="182"/>
      <c r="AO46" s="823" t="str">
        <f t="shared" si="141"/>
        <v>44</v>
      </c>
      <c r="AP46" s="804" t="str">
        <f t="shared" si="142"/>
        <v>小澤誠治</v>
      </c>
      <c r="AQ46" s="874" t="str">
        <f t="shared" ref="AQ46:AS46" si="148">AG48</f>
        <v>水尻500</v>
      </c>
      <c r="AR46" s="806" t="str">
        <f t="shared" si="148"/>
        <v>1.497 </v>
      </c>
      <c r="AS46" s="807" t="str">
        <f t="shared" si="148"/>
        <v>4,000</v>
      </c>
      <c r="AT46" s="805" t="str">
        <f t="shared" si="144"/>
        <v>沼田清司</v>
      </c>
      <c r="AU46" s="808" t="str">
        <f t="shared" si="145"/>
        <v>5,988</v>
      </c>
      <c r="AV46" s="809" t="str">
        <f>SUM(AU43:AU46)</f>
        <v>17,187</v>
      </c>
      <c r="AW46" s="799"/>
      <c r="AX46" s="182"/>
      <c r="AY46" s="837" t="s">
        <v>732</v>
      </c>
      <c r="BA46" s="78"/>
      <c r="BB46" s="787"/>
      <c r="BC46" s="787"/>
      <c r="BD46" s="837" t="s">
        <v>732</v>
      </c>
      <c r="BF46" s="78"/>
      <c r="BG46" s="182"/>
      <c r="BH46" s="182"/>
      <c r="BI46" s="45" t="s">
        <v>756</v>
      </c>
      <c r="BK46" s="55" t="str">
        <f>BK45</f>
        <v>令和7年12月14日（日）</v>
      </c>
      <c r="BO46" s="778"/>
      <c r="BP46" s="779"/>
      <c r="BQ46" s="45" t="s">
        <v>756</v>
      </c>
      <c r="BS46" s="55" t="str">
        <f>BS45</f>
        <v>令和7年12月14日（日）</v>
      </c>
      <c r="BW46" s="61"/>
      <c r="BY46" s="45" t="s">
        <v>756</v>
      </c>
      <c r="CA46" s="55" t="str">
        <f>CA45</f>
        <v>令和7年12月14日（日）</v>
      </c>
      <c r="CE46" s="778"/>
      <c r="CF46" s="779"/>
      <c r="CG46" s="45" t="s">
        <v>756</v>
      </c>
      <c r="CI46" s="55" t="str">
        <f>CI45</f>
        <v>令和7年12月14日（日）</v>
      </c>
      <c r="CM46" s="61"/>
      <c r="CO46" s="45" t="s">
        <v>756</v>
      </c>
      <c r="CQ46" s="55" t="str">
        <f>CQ45</f>
        <v>令和7年12月14日（日）</v>
      </c>
      <c r="CU46" s="778"/>
      <c r="CV46" s="779"/>
      <c r="CW46" s="45" t="s">
        <v>756</v>
      </c>
      <c r="CY46" s="55" t="str">
        <f>CY45</f>
        <v>令和7年12月14日（日）</v>
      </c>
      <c r="DC46" s="61"/>
    </row>
    <row r="47" ht="13.5" customHeight="1">
      <c r="A47" s="182"/>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899" t="str">
        <f t="shared" si="146"/>
        <v>44</v>
      </c>
      <c r="AF47" s="813" t="s">
        <v>786</v>
      </c>
      <c r="AG47" s="787" t="s">
        <v>790</v>
      </c>
      <c r="AH47" s="798">
        <v>0.826</v>
      </c>
      <c r="AI47" s="799">
        <v>4000.0</v>
      </c>
      <c r="AJ47" s="861" t="s">
        <v>788</v>
      </c>
      <c r="AK47" s="809" t="str">
        <f t="shared" si="87"/>
        <v>3,304</v>
      </c>
      <c r="AL47" s="822"/>
      <c r="AM47" s="182"/>
      <c r="AN47" s="182"/>
      <c r="AO47" s="823" t="str">
        <f>AE42</f>
        <v>40</v>
      </c>
      <c r="AP47" s="804" t="str">
        <f>AJ43</f>
        <v>小巻公平</v>
      </c>
      <c r="AQ47" s="874" t="str">
        <f t="shared" ref="AQ47:AS47" si="149">AG43</f>
        <v>鎧ヶ坪532-1</v>
      </c>
      <c r="AR47" s="806" t="str">
        <f t="shared" si="149"/>
        <v>1.778 </v>
      </c>
      <c r="AS47" s="807" t="str">
        <f t="shared" si="149"/>
        <v>5,000</v>
      </c>
      <c r="AT47" s="805" t="str">
        <f>AF43</f>
        <v>芹澤幸雄</v>
      </c>
      <c r="AU47" s="808" t="str">
        <f>AK43</f>
        <v>8,890</v>
      </c>
      <c r="AV47" s="809" t="str">
        <f>AU47</f>
        <v>8,890</v>
      </c>
      <c r="AW47" s="799"/>
      <c r="AX47" s="182"/>
      <c r="AY47" s="837" t="s">
        <v>734</v>
      </c>
      <c r="BA47" s="78"/>
      <c r="BB47" s="787"/>
      <c r="BC47" s="787"/>
      <c r="BD47" s="837" t="s">
        <v>734</v>
      </c>
      <c r="BF47" s="78"/>
      <c r="BG47" s="182"/>
      <c r="BH47" s="182"/>
      <c r="BI47" s="45" t="s">
        <v>758</v>
      </c>
      <c r="BK47" s="55" t="s">
        <v>759</v>
      </c>
      <c r="BO47" s="778"/>
      <c r="BP47" s="779"/>
      <c r="BQ47" s="45" t="s">
        <v>758</v>
      </c>
      <c r="BS47" s="55" t="s">
        <v>759</v>
      </c>
      <c r="BW47" s="31"/>
      <c r="BY47" s="45" t="s">
        <v>758</v>
      </c>
      <c r="CA47" s="55" t="s">
        <v>759</v>
      </c>
      <c r="CE47" s="778"/>
      <c r="CF47" s="779"/>
      <c r="CG47" s="45" t="s">
        <v>758</v>
      </c>
      <c r="CI47" s="55" t="s">
        <v>759</v>
      </c>
      <c r="CM47" s="31"/>
      <c r="CO47" s="45" t="s">
        <v>758</v>
      </c>
      <c r="CQ47" s="55" t="s">
        <v>759</v>
      </c>
      <c r="CU47" s="778"/>
      <c r="CV47" s="779"/>
      <c r="CW47" s="45" t="s">
        <v>758</v>
      </c>
      <c r="CY47" s="55" t="s">
        <v>759</v>
      </c>
      <c r="DC47" s="31"/>
    </row>
    <row r="48" ht="13.5" customHeight="1">
      <c r="A48" s="182"/>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899" t="str">
        <f>AE42+1</f>
        <v>41</v>
      </c>
      <c r="AF48" s="813" t="s">
        <v>786</v>
      </c>
      <c r="AG48" s="787" t="s">
        <v>791</v>
      </c>
      <c r="AH48" s="798">
        <v>1.497</v>
      </c>
      <c r="AI48" s="799">
        <v>4000.0</v>
      </c>
      <c r="AJ48" s="861" t="s">
        <v>788</v>
      </c>
      <c r="AK48" s="817" t="str">
        <f t="shared" si="87"/>
        <v>5,988</v>
      </c>
      <c r="AL48" s="893" t="str">
        <f>SUM(AK45:AK48)</f>
        <v>17,187</v>
      </c>
      <c r="AM48" s="182"/>
      <c r="AN48" s="182"/>
      <c r="AO48" s="823" t="str">
        <f t="shared" ref="AO48:AO51" si="151">AE35</f>
        <v>33</v>
      </c>
      <c r="AP48" s="804" t="str">
        <f t="shared" ref="AP48:AP51" si="152">AJ36</f>
        <v>宮川英美</v>
      </c>
      <c r="AQ48" s="874" t="str">
        <f t="shared" ref="AQ48:AS48" si="150">AG36</f>
        <v>水尻511-1</v>
      </c>
      <c r="AR48" s="806" t="str">
        <f t="shared" si="150"/>
        <v>0.433 </v>
      </c>
      <c r="AS48" s="807" t="str">
        <f t="shared" si="150"/>
        <v>0</v>
      </c>
      <c r="AT48" s="805" t="str">
        <f t="shared" ref="AT48:AT51" si="154">AF36</f>
        <v>芹澤幸雄</v>
      </c>
      <c r="AU48" s="808" t="str">
        <f t="shared" ref="AU48:AU51" si="155">AK36</f>
        <v>0</v>
      </c>
      <c r="AV48" s="792"/>
      <c r="AW48" s="787"/>
      <c r="AX48" s="182"/>
      <c r="AY48" s="840"/>
      <c r="AZ48" s="839"/>
      <c r="BA48" s="811"/>
      <c r="BB48" s="182"/>
      <c r="BC48" s="182"/>
      <c r="BD48" s="840"/>
      <c r="BE48" s="839"/>
      <c r="BF48" s="811"/>
      <c r="BG48" s="833"/>
      <c r="BI48" s="877" t="s">
        <v>761</v>
      </c>
      <c r="BO48" s="778"/>
      <c r="BP48" s="779"/>
      <c r="BQ48" s="877" t="s">
        <v>761</v>
      </c>
      <c r="BW48" s="878"/>
      <c r="BX48" s="779"/>
      <c r="BY48" s="877" t="s">
        <v>761</v>
      </c>
      <c r="CE48" s="778"/>
      <c r="CF48" s="779"/>
      <c r="CG48" s="877" t="s">
        <v>761</v>
      </c>
      <c r="CM48" s="878"/>
      <c r="CN48" s="779"/>
      <c r="CO48" s="877" t="s">
        <v>761</v>
      </c>
      <c r="CU48" s="778"/>
      <c r="CV48" s="779"/>
      <c r="CW48" s="877" t="s">
        <v>761</v>
      </c>
      <c r="DC48" s="878"/>
    </row>
    <row r="49" ht="13.5" customHeight="1">
      <c r="A49" s="182"/>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812" t="str">
        <f t="shared" ref="AE49:AE57" si="156">AE48+1</f>
        <v>42</v>
      </c>
      <c r="AF49" s="854" t="s">
        <v>792</v>
      </c>
      <c r="AG49" s="897" t="s">
        <v>793</v>
      </c>
      <c r="AH49" s="855">
        <v>0.651</v>
      </c>
      <c r="AI49" s="856">
        <v>0.0</v>
      </c>
      <c r="AJ49" s="866" t="s">
        <v>58</v>
      </c>
      <c r="AK49" s="809" t="str">
        <f t="shared" si="87"/>
        <v>0</v>
      </c>
      <c r="AL49" s="792"/>
      <c r="AM49" s="182"/>
      <c r="AN49" s="182"/>
      <c r="AO49" s="823" t="str">
        <f t="shared" si="151"/>
        <v>34</v>
      </c>
      <c r="AP49" s="804" t="str">
        <f t="shared" si="152"/>
        <v>宮川英美</v>
      </c>
      <c r="AQ49" s="874" t="str">
        <f t="shared" ref="AQ49:AS49" si="153">AG37</f>
        <v>水尻512-1</v>
      </c>
      <c r="AR49" s="806" t="str">
        <f t="shared" si="153"/>
        <v>0.872 </v>
      </c>
      <c r="AS49" s="807" t="str">
        <f t="shared" si="153"/>
        <v>0</v>
      </c>
      <c r="AT49" s="805" t="str">
        <f t="shared" si="154"/>
        <v>芹澤幸雄</v>
      </c>
      <c r="AU49" s="808" t="str">
        <f t="shared" si="155"/>
        <v>0</v>
      </c>
      <c r="AV49" s="792"/>
      <c r="AW49" s="787"/>
      <c r="AX49" s="182"/>
      <c r="AY49" s="779"/>
      <c r="AZ49" s="842" t="str">
        <f>AZ10</f>
        <v>2025年12月14日</v>
      </c>
      <c r="BA49" s="778"/>
      <c r="BB49" s="787"/>
      <c r="BC49" s="787"/>
      <c r="BD49" s="779"/>
      <c r="BE49" s="842" t="str">
        <f>AZ49</f>
        <v>2025年12月14日</v>
      </c>
      <c r="BF49" s="778"/>
      <c r="BG49" s="182"/>
      <c r="BO49" s="31"/>
      <c r="BP49" s="779"/>
      <c r="BW49" s="778"/>
      <c r="BX49" s="779"/>
      <c r="CE49" s="31"/>
      <c r="CF49" s="779"/>
      <c r="CM49" s="778"/>
      <c r="CN49" s="779"/>
      <c r="CU49" s="31"/>
      <c r="CV49" s="779"/>
      <c r="DC49" s="778"/>
    </row>
    <row r="50" ht="13.5" customHeight="1">
      <c r="A50" s="182"/>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900" t="str">
        <f t="shared" si="156"/>
        <v>43</v>
      </c>
      <c r="AF50" s="854" t="s">
        <v>792</v>
      </c>
      <c r="AG50" s="897" t="s">
        <v>794</v>
      </c>
      <c r="AH50" s="855">
        <v>0.638</v>
      </c>
      <c r="AI50" s="856">
        <v>0.0</v>
      </c>
      <c r="AJ50" s="866" t="s">
        <v>58</v>
      </c>
      <c r="AK50" s="809" t="str">
        <f t="shared" si="87"/>
        <v>0</v>
      </c>
      <c r="AL50" s="809" t="str">
        <f>SUM(AK49:AK50)</f>
        <v>0</v>
      </c>
      <c r="AM50" s="182"/>
      <c r="AN50" s="182"/>
      <c r="AO50" s="823" t="str">
        <f t="shared" si="151"/>
        <v>35</v>
      </c>
      <c r="AP50" s="804" t="str">
        <f t="shared" si="152"/>
        <v>宮川英美</v>
      </c>
      <c r="AQ50" s="874" t="str">
        <f t="shared" ref="AQ50:AS50" si="157">AG38</f>
        <v>水尻513-1</v>
      </c>
      <c r="AR50" s="806" t="str">
        <f t="shared" si="157"/>
        <v>0.608 </v>
      </c>
      <c r="AS50" s="807" t="str">
        <f t="shared" si="157"/>
        <v>0</v>
      </c>
      <c r="AT50" s="805" t="str">
        <f t="shared" si="154"/>
        <v>芹澤幸雄</v>
      </c>
      <c r="AU50" s="808" t="str">
        <f t="shared" si="155"/>
        <v>0</v>
      </c>
      <c r="AV50" s="792"/>
      <c r="AW50" s="787"/>
      <c r="AX50" s="182"/>
      <c r="AY50" s="844"/>
      <c r="AZ50" s="876" t="str">
        <f>AP46</f>
        <v>小澤誠治</v>
      </c>
      <c r="BA50" s="778" t="s">
        <v>738</v>
      </c>
      <c r="BB50" s="787"/>
      <c r="BC50" s="787"/>
      <c r="BD50" s="844"/>
      <c r="BE50" s="846" t="str">
        <f>AP47</f>
        <v>小巻公平</v>
      </c>
      <c r="BF50" s="778" t="s">
        <v>738</v>
      </c>
      <c r="BG50" s="839"/>
      <c r="BH50" s="182"/>
      <c r="BI50" s="841" t="s">
        <v>764</v>
      </c>
      <c r="BO50" s="31"/>
      <c r="BP50" s="779"/>
      <c r="BQ50" s="841" t="s">
        <v>764</v>
      </c>
      <c r="BW50" s="778"/>
      <c r="BX50" s="779"/>
      <c r="BY50" s="841" t="s">
        <v>764</v>
      </c>
      <c r="CE50" s="31"/>
      <c r="CF50" s="779"/>
      <c r="CG50" s="841" t="s">
        <v>764</v>
      </c>
      <c r="CM50" s="778"/>
      <c r="CN50" s="779"/>
      <c r="CO50" s="841" t="s">
        <v>764</v>
      </c>
      <c r="CU50" s="31"/>
      <c r="CV50" s="779"/>
      <c r="CW50" s="841" t="s">
        <v>764</v>
      </c>
      <c r="DC50" s="778"/>
    </row>
    <row r="51" ht="13.5" customHeight="1">
      <c r="A51" s="182"/>
      <c r="B51" s="182"/>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899" t="str">
        <f t="shared" si="156"/>
        <v>44</v>
      </c>
      <c r="AF51" s="813" t="s">
        <v>294</v>
      </c>
      <c r="AG51" s="814" t="s">
        <v>795</v>
      </c>
      <c r="AH51" s="815">
        <v>0.633</v>
      </c>
      <c r="AI51" s="816">
        <v>5000.0</v>
      </c>
      <c r="AJ51" s="787" t="s">
        <v>260</v>
      </c>
      <c r="AK51" s="809" t="str">
        <f t="shared" si="87"/>
        <v>3,165</v>
      </c>
      <c r="AL51" s="864"/>
      <c r="AM51" s="182"/>
      <c r="AN51" s="182"/>
      <c r="AO51" s="823" t="str">
        <f t="shared" si="151"/>
        <v>36</v>
      </c>
      <c r="AP51" s="804" t="str">
        <f t="shared" si="152"/>
        <v>宮川英美</v>
      </c>
      <c r="AQ51" s="874" t="str">
        <f t="shared" ref="AQ51:AS51" si="158">AG39</f>
        <v>水尻514の一部</v>
      </c>
      <c r="AR51" s="806" t="str">
        <f t="shared" si="158"/>
        <v>0.035 </v>
      </c>
      <c r="AS51" s="807" t="str">
        <f t="shared" si="158"/>
        <v>0</v>
      </c>
      <c r="AT51" s="805" t="str">
        <f t="shared" si="154"/>
        <v>芹澤幸雄</v>
      </c>
      <c r="AU51" s="808" t="str">
        <f t="shared" si="155"/>
        <v>0</v>
      </c>
      <c r="AV51" s="809" t="str">
        <f>SUM(AU48:AU51)</f>
        <v>0</v>
      </c>
      <c r="AW51" s="799"/>
      <c r="AX51" s="182"/>
      <c r="AY51" s="779"/>
      <c r="AZ51" s="182"/>
      <c r="BA51" s="778"/>
      <c r="BB51" s="182"/>
      <c r="BC51" s="182"/>
      <c r="BD51" s="779"/>
      <c r="BE51" s="182"/>
      <c r="BF51" s="778"/>
      <c r="BG51" s="839"/>
      <c r="BH51" s="182"/>
      <c r="BI51" s="31"/>
      <c r="BJ51" s="31"/>
      <c r="BK51" s="45" t="s">
        <v>767</v>
      </c>
      <c r="BO51" s="31"/>
      <c r="BP51" s="779"/>
      <c r="BQ51" s="31"/>
      <c r="BR51" s="31"/>
      <c r="BS51" s="45" t="s">
        <v>767</v>
      </c>
      <c r="BW51" s="778"/>
      <c r="BX51" s="182"/>
      <c r="BY51" s="31"/>
      <c r="BZ51" s="31"/>
      <c r="CA51" s="45" t="s">
        <v>767</v>
      </c>
      <c r="CE51" s="31"/>
      <c r="CF51" s="779"/>
      <c r="CG51" s="31"/>
      <c r="CH51" s="31"/>
      <c r="CI51" s="45" t="s">
        <v>767</v>
      </c>
      <c r="CM51" s="778"/>
      <c r="CN51" s="182"/>
      <c r="CO51" s="31"/>
      <c r="CP51" s="31"/>
      <c r="CQ51" s="45" t="s">
        <v>767</v>
      </c>
      <c r="CU51" s="31"/>
      <c r="CV51" s="779"/>
      <c r="CW51" s="31"/>
      <c r="CX51" s="31"/>
      <c r="CY51" s="45" t="s">
        <v>767</v>
      </c>
      <c r="DC51" s="778"/>
    </row>
    <row r="52" ht="13.5" customHeight="1">
      <c r="A52" s="182"/>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899" t="str">
        <f t="shared" si="156"/>
        <v>45</v>
      </c>
      <c r="AF52" s="813" t="s">
        <v>294</v>
      </c>
      <c r="AG52" s="814" t="s">
        <v>796</v>
      </c>
      <c r="AH52" s="851">
        <v>1.256</v>
      </c>
      <c r="AI52" s="852">
        <v>5000.0</v>
      </c>
      <c r="AJ52" s="787" t="s">
        <v>260</v>
      </c>
      <c r="AK52" s="809" t="str">
        <f t="shared" si="87"/>
        <v>6,280</v>
      </c>
      <c r="AL52" s="853" t="str">
        <f>SUM(AK51:AK52)</f>
        <v>9,445</v>
      </c>
      <c r="AM52" s="182"/>
      <c r="AN52" s="182"/>
      <c r="AO52" s="56"/>
      <c r="AP52" s="792"/>
      <c r="AQ52" s="874"/>
      <c r="AR52" s="806"/>
      <c r="AS52" s="807"/>
      <c r="AT52" s="788"/>
      <c r="AU52" s="809" t="str">
        <f t="shared" ref="AU52:AV52" si="159">SUM(AU3:AU51)</f>
        <v>97,067</v>
      </c>
      <c r="AV52" s="809" t="str">
        <f t="shared" si="159"/>
        <v>97,067</v>
      </c>
      <c r="AW52" s="799"/>
      <c r="AX52" s="182"/>
      <c r="AY52" s="848"/>
      <c r="AZ52" s="849"/>
      <c r="BA52" s="850"/>
      <c r="BB52" s="182"/>
      <c r="BC52" s="182"/>
      <c r="BD52" s="848"/>
      <c r="BE52" s="849"/>
      <c r="BF52" s="850"/>
      <c r="BG52" s="839"/>
      <c r="BH52" s="182"/>
      <c r="BK52" s="880" t="s">
        <v>195</v>
      </c>
      <c r="BL52" s="881"/>
      <c r="BM52" s="882" t="s">
        <v>110</v>
      </c>
      <c r="BO52" s="31"/>
      <c r="BP52" s="779"/>
      <c r="BS52" s="880" t="s">
        <v>195</v>
      </c>
      <c r="BT52" s="881"/>
      <c r="BU52" s="882" t="s">
        <v>110</v>
      </c>
      <c r="BW52" s="778"/>
      <c r="BX52" s="779"/>
      <c r="CA52" s="880" t="s">
        <v>195</v>
      </c>
      <c r="CB52" s="881"/>
      <c r="CC52" s="882" t="s">
        <v>110</v>
      </c>
      <c r="CE52" s="31"/>
      <c r="CF52" s="779"/>
      <c r="CI52" s="880" t="s">
        <v>195</v>
      </c>
      <c r="CJ52" s="881"/>
      <c r="CK52" s="882" t="s">
        <v>110</v>
      </c>
      <c r="CM52" s="778"/>
      <c r="CN52" s="779"/>
      <c r="CQ52" s="880" t="s">
        <v>195</v>
      </c>
      <c r="CR52" s="881"/>
      <c r="CS52" s="882" t="s">
        <v>110</v>
      </c>
      <c r="CU52" s="31"/>
      <c r="CV52" s="779"/>
      <c r="CY52" s="880" t="s">
        <v>195</v>
      </c>
      <c r="CZ52" s="881"/>
      <c r="DA52" s="882" t="s">
        <v>110</v>
      </c>
      <c r="DC52" s="778"/>
    </row>
    <row r="53" ht="13.5" customHeight="1">
      <c r="A53" s="182"/>
      <c r="B53" s="182"/>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899" t="str">
        <f t="shared" si="156"/>
        <v>46</v>
      </c>
      <c r="AF53" s="797"/>
      <c r="AG53" s="787"/>
      <c r="AH53" s="901" t="str">
        <f>SUM(AH3:AH52)</f>
        <v>36.114 </v>
      </c>
      <c r="AI53" s="799"/>
      <c r="AJ53" s="902"/>
      <c r="AK53" s="903" t="str">
        <f t="shared" ref="AK53:AL53" si="160">SUM(AK3:AK52)</f>
        <v>97,067</v>
      </c>
      <c r="AL53" s="903" t="str">
        <f t="shared" si="160"/>
        <v>97,067</v>
      </c>
      <c r="AM53" s="182"/>
      <c r="AN53" s="182"/>
      <c r="AO53" s="45"/>
      <c r="AP53" s="182"/>
      <c r="AQ53" s="182"/>
      <c r="AR53" s="182"/>
      <c r="AS53" s="182"/>
      <c r="AT53" s="182"/>
      <c r="AU53" s="182"/>
      <c r="AV53" s="182"/>
      <c r="AW53" s="182"/>
      <c r="AX53" s="182"/>
      <c r="BG53" s="182"/>
      <c r="BH53" s="182"/>
      <c r="BK53" s="880" t="s">
        <v>197</v>
      </c>
      <c r="BL53" s="881"/>
      <c r="BM53" s="882" t="s">
        <v>131</v>
      </c>
      <c r="BO53" s="31"/>
      <c r="BP53" s="779"/>
      <c r="BS53" s="880" t="s">
        <v>197</v>
      </c>
      <c r="BT53" s="881"/>
      <c r="BU53" s="882" t="s">
        <v>131</v>
      </c>
      <c r="BW53" s="883"/>
      <c r="BX53" s="779"/>
      <c r="CA53" s="880" t="s">
        <v>197</v>
      </c>
      <c r="CB53" s="881"/>
      <c r="CC53" s="882" t="s">
        <v>131</v>
      </c>
      <c r="CE53" s="31"/>
      <c r="CF53" s="779"/>
      <c r="CI53" s="880" t="s">
        <v>197</v>
      </c>
      <c r="CJ53" s="881"/>
      <c r="CK53" s="882" t="s">
        <v>131</v>
      </c>
      <c r="CM53" s="883"/>
      <c r="CN53" s="779"/>
      <c r="CQ53" s="880" t="s">
        <v>197</v>
      </c>
      <c r="CR53" s="881"/>
      <c r="CS53" s="882" t="s">
        <v>131</v>
      </c>
      <c r="CU53" s="31"/>
      <c r="CV53" s="779"/>
      <c r="CY53" s="880" t="s">
        <v>197</v>
      </c>
      <c r="CZ53" s="881"/>
      <c r="DA53" s="882" t="s">
        <v>131</v>
      </c>
      <c r="DC53" s="883"/>
    </row>
    <row r="54" ht="18.75" customHeight="1">
      <c r="A54" s="182"/>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899" t="str">
        <f t="shared" si="156"/>
        <v>47</v>
      </c>
      <c r="AF54" s="854"/>
      <c r="AG54" s="904"/>
      <c r="AH54" s="182"/>
      <c r="AI54" s="904"/>
      <c r="AJ54" s="905"/>
      <c r="AM54" s="182"/>
      <c r="AN54" s="182"/>
      <c r="AO54" s="45"/>
      <c r="AP54" s="182"/>
      <c r="AQ54" s="182"/>
      <c r="AR54" s="182"/>
      <c r="AS54" s="182"/>
      <c r="AT54" s="182"/>
      <c r="AU54" s="182"/>
      <c r="AV54" s="182"/>
      <c r="AW54" s="182"/>
      <c r="AX54" s="182"/>
      <c r="BG54" s="182"/>
      <c r="BH54" s="182"/>
      <c r="BI54" s="15"/>
      <c r="BO54" s="778"/>
      <c r="BP54" s="779"/>
      <c r="BQ54" s="15"/>
      <c r="BW54" s="778"/>
      <c r="BX54" s="779"/>
      <c r="BY54" s="15"/>
      <c r="CE54" s="778"/>
      <c r="CF54" s="779"/>
      <c r="CG54" s="15"/>
      <c r="CM54" s="778"/>
      <c r="CN54" s="779"/>
      <c r="CO54" s="15"/>
      <c r="CU54" s="778"/>
      <c r="CV54" s="779"/>
      <c r="CW54" s="15"/>
      <c r="DC54" s="31"/>
    </row>
    <row r="55" ht="16.5" customHeight="1">
      <c r="A55" s="182"/>
      <c r="B55" s="182"/>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899" t="str">
        <f t="shared" si="156"/>
        <v>48</v>
      </c>
      <c r="AF55" s="854"/>
      <c r="AG55" s="182"/>
      <c r="AH55" s="182"/>
      <c r="AI55" s="182"/>
      <c r="AJ55" s="182"/>
      <c r="AK55" s="182"/>
      <c r="AL55" s="182"/>
      <c r="AM55" s="182"/>
      <c r="AN55" s="182"/>
      <c r="AO55" s="45"/>
      <c r="AP55" s="182"/>
      <c r="AQ55" s="182"/>
      <c r="AR55" s="182"/>
      <c r="AS55" s="182"/>
      <c r="AT55" s="182"/>
      <c r="AU55" s="182"/>
      <c r="AV55" s="182"/>
      <c r="AW55" s="182"/>
      <c r="AX55" s="182"/>
      <c r="BG55" s="182"/>
      <c r="BH55" s="182"/>
      <c r="BI55" s="31"/>
      <c r="BJ55" s="31"/>
      <c r="BK55" s="31"/>
      <c r="BO55" s="778"/>
      <c r="BP55" s="779"/>
      <c r="BQ55" s="31"/>
      <c r="BR55" s="31"/>
      <c r="BS55" s="15"/>
      <c r="BW55" s="778"/>
      <c r="BX55" s="779"/>
      <c r="BY55" s="31"/>
      <c r="BZ55" s="31"/>
      <c r="CA55" s="15"/>
      <c r="CE55" s="778"/>
      <c r="CF55" s="779"/>
      <c r="CG55" s="31"/>
      <c r="CH55" s="31"/>
      <c r="CI55" s="15"/>
      <c r="CM55" s="778"/>
      <c r="CN55" s="779"/>
      <c r="CO55" s="31"/>
      <c r="CP55" s="31"/>
      <c r="CQ55" s="15"/>
      <c r="CU55" s="778"/>
      <c r="CV55" s="779"/>
      <c r="CW55" s="31"/>
      <c r="CX55" s="31"/>
      <c r="CY55" s="15"/>
      <c r="DC55" s="31"/>
    </row>
    <row r="56" ht="17.25" customHeight="1">
      <c r="A56" s="182"/>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899" t="str">
        <f t="shared" si="156"/>
        <v>49</v>
      </c>
      <c r="AF56" s="182"/>
      <c r="AG56" s="182"/>
      <c r="AH56" s="182"/>
      <c r="AI56" s="182"/>
      <c r="AJ56" s="182"/>
      <c r="AK56" s="182"/>
      <c r="AL56" s="182"/>
      <c r="AM56" s="182"/>
      <c r="AN56" s="182"/>
      <c r="AO56" s="45"/>
      <c r="AP56" s="182"/>
      <c r="AQ56" s="182"/>
      <c r="AR56" s="182"/>
      <c r="AS56" s="182"/>
      <c r="AT56" s="182"/>
      <c r="AU56" s="182"/>
      <c r="AV56" s="182"/>
      <c r="AW56" s="182"/>
      <c r="AX56" s="182"/>
      <c r="BG56" s="182"/>
      <c r="BH56" s="182"/>
      <c r="BI56" s="15"/>
      <c r="BO56" s="778"/>
      <c r="BP56" s="779"/>
      <c r="BQ56" s="15"/>
      <c r="BW56" s="778"/>
      <c r="BX56" s="779"/>
      <c r="BY56" s="15"/>
      <c r="CE56" s="778"/>
      <c r="CF56" s="779"/>
      <c r="CG56" s="15"/>
      <c r="CM56" s="778"/>
      <c r="CN56" s="779"/>
      <c r="CO56" s="15"/>
      <c r="CU56" s="778"/>
      <c r="CV56" s="779"/>
      <c r="CW56" s="15"/>
      <c r="DC56" s="31"/>
    </row>
    <row r="57" ht="17.25" customHeight="1">
      <c r="A57" s="182"/>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899" t="str">
        <f t="shared" si="156"/>
        <v>50</v>
      </c>
      <c r="AF57" s="182"/>
      <c r="AG57" s="182"/>
      <c r="AH57" s="182"/>
      <c r="AI57" s="182"/>
      <c r="AJ57" s="182"/>
      <c r="AK57" s="182"/>
      <c r="AL57" s="182"/>
      <c r="AM57" s="182"/>
      <c r="AN57" s="182"/>
      <c r="AO57" s="45"/>
      <c r="AP57" s="182"/>
      <c r="AQ57" s="182"/>
      <c r="AR57" s="182"/>
      <c r="AS57" s="182"/>
      <c r="AT57" s="182"/>
      <c r="AU57" s="182"/>
      <c r="AV57" s="182"/>
      <c r="AW57" s="182"/>
      <c r="AX57" s="182"/>
      <c r="AY57" s="182"/>
      <c r="AZ57" s="182"/>
      <c r="BA57" s="31"/>
      <c r="BB57" s="182"/>
      <c r="BC57" s="182"/>
      <c r="BD57" s="182"/>
      <c r="BE57" s="182"/>
      <c r="BF57" s="31"/>
      <c r="BG57" s="182"/>
      <c r="BH57" s="182"/>
      <c r="BI57" s="15"/>
      <c r="BO57" s="883"/>
      <c r="BP57" s="779"/>
      <c r="BQ57" s="15"/>
      <c r="BW57" s="883"/>
      <c r="BX57" s="779"/>
      <c r="BY57" s="15"/>
      <c r="CE57" s="883"/>
      <c r="CF57" s="779"/>
      <c r="CG57" s="15"/>
      <c r="CM57" s="883"/>
      <c r="CN57" s="779"/>
      <c r="CO57" s="15"/>
      <c r="CU57" s="883"/>
      <c r="CV57" s="779"/>
      <c r="CW57" s="15"/>
      <c r="DC57" s="31"/>
    </row>
    <row r="58" ht="17.25" customHeight="1">
      <c r="A58" s="182"/>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839"/>
      <c r="AF58" s="182"/>
      <c r="AG58" s="182"/>
      <c r="AH58" s="182"/>
      <c r="AI58" s="182"/>
      <c r="AJ58" s="182"/>
      <c r="AK58" s="182"/>
      <c r="AL58" s="182"/>
      <c r="AM58" s="182"/>
      <c r="AN58" s="182"/>
      <c r="AO58" s="45"/>
      <c r="AP58" s="182"/>
      <c r="AQ58" s="182"/>
      <c r="AR58" s="182"/>
      <c r="AS58" s="182"/>
      <c r="AT58" s="182"/>
      <c r="AU58" s="182"/>
      <c r="AV58" s="182"/>
      <c r="AW58" s="182"/>
      <c r="AX58" s="182"/>
      <c r="AY58" s="182"/>
      <c r="AZ58" s="182"/>
      <c r="BA58" s="31"/>
      <c r="BB58" s="182"/>
      <c r="BC58" s="182"/>
      <c r="BD58" s="182"/>
      <c r="BE58" s="182"/>
      <c r="BF58" s="31"/>
      <c r="BG58" s="182"/>
      <c r="BH58" s="182"/>
      <c r="BI58" s="31"/>
      <c r="BJ58" s="31"/>
      <c r="BK58" s="31"/>
      <c r="BL58" s="31"/>
      <c r="BM58" s="31"/>
      <c r="BN58" s="31"/>
      <c r="BO58" s="31"/>
      <c r="BP58" s="182"/>
      <c r="BQ58" s="31"/>
      <c r="BR58" s="31"/>
      <c r="BS58" s="31"/>
      <c r="BT58" s="31"/>
      <c r="BU58" s="31"/>
      <c r="BV58" s="31"/>
      <c r="BW58" s="31"/>
      <c r="BX58" s="182"/>
      <c r="BY58" s="31"/>
      <c r="BZ58" s="31"/>
      <c r="CA58" s="31"/>
      <c r="CB58" s="31"/>
      <c r="CC58" s="31"/>
      <c r="CD58" s="31"/>
      <c r="CE58" s="31"/>
      <c r="CF58" s="182"/>
      <c r="CG58" s="31"/>
      <c r="CH58" s="31"/>
      <c r="CI58" s="31"/>
      <c r="CJ58" s="31"/>
      <c r="CK58" s="31"/>
      <c r="CL58" s="31"/>
      <c r="CM58" s="31"/>
      <c r="CN58" s="182"/>
      <c r="CO58" s="31"/>
      <c r="CP58" s="31"/>
      <c r="CQ58" s="31"/>
      <c r="CR58" s="31"/>
      <c r="CS58" s="31"/>
      <c r="CT58" s="31"/>
      <c r="CU58" s="31"/>
      <c r="CV58" s="182"/>
      <c r="CW58" s="31"/>
      <c r="CX58" s="31"/>
      <c r="CY58" s="31"/>
      <c r="CZ58" s="31"/>
      <c r="DA58" s="31"/>
      <c r="DB58" s="31"/>
      <c r="DC58" s="31"/>
    </row>
    <row r="59" ht="17.25" customHeight="1">
      <c r="A59" s="182"/>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839"/>
      <c r="AF59" s="182"/>
      <c r="AG59" s="182"/>
      <c r="AH59" s="182"/>
      <c r="AI59" s="182"/>
      <c r="AJ59" s="182"/>
      <c r="AK59" s="182"/>
      <c r="AL59" s="182"/>
      <c r="AM59" s="182"/>
      <c r="AN59" s="182"/>
      <c r="AO59" s="45"/>
      <c r="AP59" s="182"/>
      <c r="AQ59" s="182"/>
      <c r="AR59" s="182"/>
      <c r="AS59" s="182"/>
      <c r="AT59" s="182"/>
      <c r="AU59" s="182"/>
      <c r="AV59" s="182"/>
      <c r="AW59" s="182"/>
      <c r="AX59" s="182"/>
      <c r="AY59" s="182"/>
      <c r="AZ59" s="182"/>
      <c r="BA59" s="31"/>
      <c r="BB59" s="182"/>
      <c r="BC59" s="182"/>
      <c r="BD59" s="182"/>
      <c r="BE59" s="182"/>
      <c r="BF59" s="31"/>
      <c r="BG59" s="182"/>
      <c r="BH59" s="182"/>
      <c r="BI59" s="31"/>
      <c r="BJ59" s="31"/>
      <c r="BK59" s="31"/>
      <c r="BL59" s="31"/>
      <c r="BM59" s="31"/>
      <c r="BN59" s="31"/>
      <c r="BO59" s="31"/>
      <c r="BP59" s="182"/>
      <c r="BQ59" s="31"/>
      <c r="BR59" s="31"/>
      <c r="BS59" s="31"/>
      <c r="BT59" s="31"/>
      <c r="BU59" s="31"/>
      <c r="BV59" s="31"/>
      <c r="BW59" s="31"/>
      <c r="BX59" s="182"/>
      <c r="BY59" s="31"/>
      <c r="BZ59" s="31"/>
      <c r="CA59" s="31"/>
      <c r="CB59" s="31"/>
      <c r="CC59" s="31"/>
      <c r="CD59" s="31"/>
      <c r="CE59" s="31"/>
      <c r="CF59" s="182"/>
      <c r="CG59" s="31"/>
      <c r="CH59" s="31"/>
      <c r="CI59" s="31"/>
      <c r="CJ59" s="31"/>
      <c r="CK59" s="31"/>
      <c r="CL59" s="31"/>
      <c r="CM59" s="31"/>
      <c r="CN59" s="182"/>
      <c r="CO59" s="31"/>
      <c r="CP59" s="31"/>
      <c r="CQ59" s="31"/>
      <c r="CR59" s="31"/>
      <c r="CS59" s="31"/>
      <c r="CT59" s="31"/>
      <c r="CU59" s="31"/>
      <c r="CV59" s="182"/>
      <c r="CW59" s="31"/>
      <c r="CX59" s="31"/>
      <c r="CY59" s="31"/>
      <c r="CZ59" s="31"/>
      <c r="DA59" s="31"/>
      <c r="DB59" s="31"/>
      <c r="DC59" s="31"/>
    </row>
    <row r="60" ht="17.25" customHeight="1">
      <c r="A60" s="182"/>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839"/>
      <c r="AF60" s="182"/>
      <c r="AG60" s="182"/>
      <c r="AH60" s="182"/>
      <c r="AI60" s="182"/>
      <c r="AJ60" s="182"/>
      <c r="AK60" s="182"/>
      <c r="AL60" s="182"/>
      <c r="AM60" s="182"/>
      <c r="AN60" s="182"/>
      <c r="AO60" s="45"/>
      <c r="AP60" s="182"/>
      <c r="AQ60" s="182"/>
      <c r="AR60" s="182"/>
      <c r="AS60" s="182"/>
      <c r="AT60" s="182"/>
      <c r="AU60" s="182"/>
      <c r="AV60" s="182"/>
      <c r="AW60" s="182"/>
      <c r="AX60" s="182"/>
      <c r="AY60" s="182"/>
      <c r="AZ60" s="182"/>
      <c r="BA60" s="31"/>
      <c r="BB60" s="182"/>
      <c r="BC60" s="182"/>
      <c r="BD60" s="182"/>
      <c r="BE60" s="182"/>
      <c r="BF60" s="31"/>
      <c r="BG60" s="182"/>
      <c r="BH60" s="182"/>
      <c r="BI60" s="31"/>
      <c r="BJ60" s="31"/>
      <c r="BK60" s="31"/>
      <c r="BL60" s="31"/>
      <c r="BM60" s="31"/>
      <c r="BN60" s="31"/>
      <c r="BO60" s="31"/>
      <c r="BP60" s="182"/>
      <c r="BQ60" s="31"/>
      <c r="BR60" s="31"/>
      <c r="BS60" s="31"/>
      <c r="BT60" s="31"/>
      <c r="BU60" s="31"/>
      <c r="BV60" s="31"/>
      <c r="BW60" s="31"/>
      <c r="BX60" s="182"/>
      <c r="BY60" s="31"/>
      <c r="BZ60" s="31"/>
      <c r="CA60" s="31"/>
      <c r="CB60" s="31"/>
      <c r="CC60" s="31"/>
      <c r="CD60" s="31"/>
      <c r="CE60" s="31"/>
      <c r="CF60" s="182"/>
      <c r="CG60" s="31"/>
      <c r="CH60" s="31"/>
      <c r="CI60" s="31"/>
      <c r="CJ60" s="31"/>
      <c r="CK60" s="31"/>
      <c r="CL60" s="31"/>
      <c r="CM60" s="31"/>
      <c r="CN60" s="182"/>
      <c r="CO60" s="31"/>
      <c r="CP60" s="31"/>
      <c r="CQ60" s="31"/>
      <c r="CR60" s="31"/>
      <c r="CS60" s="31"/>
      <c r="CT60" s="31"/>
      <c r="CU60" s="31"/>
      <c r="CV60" s="182"/>
      <c r="CW60" s="31"/>
      <c r="CX60" s="31"/>
      <c r="CY60" s="31"/>
      <c r="CZ60" s="31"/>
      <c r="DA60" s="31"/>
      <c r="DB60" s="31"/>
      <c r="DC60" s="31"/>
    </row>
    <row r="61" ht="17.25" customHeight="1">
      <c r="A61" s="182"/>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839"/>
      <c r="AF61" s="182"/>
      <c r="AG61" s="182"/>
      <c r="AH61" s="182"/>
      <c r="AI61" s="182"/>
      <c r="AJ61" s="182"/>
      <c r="AK61" s="182"/>
      <c r="AL61" s="182"/>
      <c r="AM61" s="182"/>
      <c r="AN61" s="182"/>
      <c r="AO61" s="45"/>
      <c r="AP61" s="182"/>
      <c r="AQ61" s="182"/>
      <c r="AR61" s="182"/>
      <c r="AS61" s="182"/>
      <c r="AT61" s="182"/>
      <c r="AU61" s="182"/>
      <c r="AV61" s="182"/>
      <c r="AW61" s="182"/>
      <c r="AX61" s="182"/>
      <c r="AY61" s="182"/>
      <c r="AZ61" s="182"/>
      <c r="BA61" s="31"/>
      <c r="BB61" s="182"/>
      <c r="BC61" s="182"/>
      <c r="BD61" s="182"/>
      <c r="BE61" s="182"/>
      <c r="BF61" s="31"/>
      <c r="BG61" s="182"/>
      <c r="BH61" s="182"/>
      <c r="BI61" s="31"/>
      <c r="BJ61" s="31"/>
      <c r="BK61" s="31"/>
      <c r="BL61" s="31"/>
      <c r="BM61" s="31"/>
      <c r="BN61" s="31"/>
      <c r="BO61" s="31"/>
      <c r="BP61" s="182"/>
      <c r="BQ61" s="31"/>
      <c r="BR61" s="31"/>
      <c r="BS61" s="31"/>
      <c r="BT61" s="31"/>
      <c r="BU61" s="31"/>
      <c r="BV61" s="31"/>
      <c r="BW61" s="31"/>
      <c r="BX61" s="182"/>
      <c r="BY61" s="31"/>
      <c r="BZ61" s="31"/>
      <c r="CA61" s="31"/>
      <c r="CB61" s="31"/>
      <c r="CC61" s="31"/>
      <c r="CD61" s="31"/>
      <c r="CE61" s="31"/>
      <c r="CF61" s="182"/>
      <c r="CG61" s="31"/>
      <c r="CH61" s="31"/>
      <c r="CI61" s="31"/>
      <c r="CJ61" s="31"/>
      <c r="CK61" s="31"/>
      <c r="CL61" s="31"/>
      <c r="CM61" s="31"/>
      <c r="CN61" s="182"/>
      <c r="CO61" s="31"/>
      <c r="CP61" s="31"/>
      <c r="CQ61" s="31"/>
      <c r="CR61" s="31"/>
      <c r="CS61" s="31"/>
      <c r="CT61" s="31"/>
      <c r="CU61" s="31"/>
      <c r="CV61" s="182"/>
      <c r="CW61" s="31"/>
      <c r="CX61" s="31"/>
      <c r="CY61" s="31"/>
      <c r="CZ61" s="31"/>
      <c r="DA61" s="31"/>
      <c r="DB61" s="31"/>
      <c r="DC61" s="31"/>
    </row>
    <row r="62" ht="17.25" customHeight="1">
      <c r="A62" s="182"/>
      <c r="B62" s="182"/>
      <c r="C62" s="182"/>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839"/>
      <c r="AF62" s="182"/>
      <c r="AG62" s="182"/>
      <c r="AH62" s="182"/>
      <c r="AI62" s="182"/>
      <c r="AJ62" s="182"/>
      <c r="AK62" s="182"/>
      <c r="AL62" s="182"/>
      <c r="AM62" s="182"/>
      <c r="AN62" s="182"/>
      <c r="AO62" s="45"/>
      <c r="AP62" s="182"/>
      <c r="AQ62" s="182"/>
      <c r="AR62" s="182"/>
      <c r="AS62" s="182"/>
      <c r="AT62" s="182"/>
      <c r="AU62" s="182"/>
      <c r="AV62" s="182"/>
      <c r="AW62" s="182"/>
      <c r="AX62" s="182"/>
      <c r="AY62" s="182"/>
      <c r="AZ62" s="182"/>
      <c r="BA62" s="31"/>
      <c r="BB62" s="182"/>
      <c r="BC62" s="182"/>
      <c r="BD62" s="182"/>
      <c r="BE62" s="182"/>
      <c r="BF62" s="31"/>
      <c r="BG62" s="182"/>
      <c r="BH62" s="182"/>
      <c r="BI62" s="31"/>
      <c r="BJ62" s="31"/>
      <c r="BK62" s="31"/>
      <c r="BL62" s="31"/>
      <c r="BM62" s="31"/>
      <c r="BN62" s="31"/>
      <c r="BO62" s="31"/>
      <c r="BP62" s="182"/>
      <c r="BQ62" s="31"/>
      <c r="BR62" s="31"/>
      <c r="BS62" s="31"/>
      <c r="BT62" s="31"/>
      <c r="BU62" s="31"/>
      <c r="BV62" s="31"/>
      <c r="BW62" s="31"/>
      <c r="BX62" s="182"/>
      <c r="BY62" s="31"/>
      <c r="BZ62" s="31"/>
      <c r="CA62" s="31"/>
      <c r="CB62" s="31"/>
      <c r="CC62" s="31"/>
      <c r="CD62" s="31"/>
      <c r="CE62" s="31"/>
      <c r="CF62" s="182"/>
      <c r="CG62" s="31"/>
      <c r="CH62" s="31"/>
      <c r="CI62" s="31"/>
      <c r="CJ62" s="31"/>
      <c r="CK62" s="31"/>
      <c r="CL62" s="31"/>
      <c r="CM62" s="31"/>
      <c r="CN62" s="182"/>
      <c r="CO62" s="31"/>
      <c r="CP62" s="31"/>
      <c r="CQ62" s="31"/>
      <c r="CR62" s="31"/>
      <c r="CS62" s="31"/>
      <c r="CT62" s="31"/>
      <c r="CU62" s="31"/>
      <c r="CV62" s="182"/>
      <c r="CW62" s="31"/>
      <c r="CX62" s="31"/>
      <c r="CY62" s="31"/>
      <c r="CZ62" s="31"/>
      <c r="DA62" s="31"/>
      <c r="DB62" s="31"/>
      <c r="DC62" s="31"/>
    </row>
    <row r="63" ht="17.25" customHeight="1">
      <c r="A63" s="182"/>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839"/>
      <c r="AF63" s="182"/>
      <c r="AG63" s="182"/>
      <c r="AH63" s="182"/>
      <c r="AI63" s="182"/>
      <c r="AJ63" s="182"/>
      <c r="AK63" s="182"/>
      <c r="AL63" s="182"/>
      <c r="AM63" s="182"/>
      <c r="AN63" s="182"/>
      <c r="AO63" s="45"/>
      <c r="AP63" s="182"/>
      <c r="AQ63" s="182"/>
      <c r="AR63" s="182"/>
      <c r="AS63" s="182"/>
      <c r="AT63" s="182"/>
      <c r="AU63" s="182"/>
      <c r="AV63" s="182"/>
      <c r="AW63" s="182"/>
      <c r="AX63" s="182"/>
      <c r="AY63" s="182"/>
      <c r="AZ63" s="182"/>
      <c r="BA63" s="31"/>
      <c r="BB63" s="182"/>
      <c r="BC63" s="182"/>
      <c r="BD63" s="182"/>
      <c r="BE63" s="182"/>
      <c r="BF63" s="31"/>
      <c r="BG63" s="182"/>
      <c r="BH63" s="182"/>
      <c r="BI63" s="31"/>
      <c r="BJ63" s="31"/>
      <c r="BK63" s="31"/>
      <c r="BL63" s="31"/>
      <c r="BM63" s="31"/>
      <c r="BN63" s="31"/>
      <c r="BO63" s="31"/>
      <c r="BP63" s="182"/>
      <c r="BQ63" s="31"/>
      <c r="BR63" s="31"/>
      <c r="BS63" s="31"/>
      <c r="BT63" s="31"/>
      <c r="BU63" s="31"/>
      <c r="BV63" s="31"/>
      <c r="BW63" s="31"/>
      <c r="BX63" s="182"/>
      <c r="BY63" s="31"/>
      <c r="BZ63" s="31"/>
      <c r="CA63" s="31"/>
      <c r="CB63" s="31"/>
      <c r="CC63" s="31"/>
      <c r="CD63" s="31"/>
      <c r="CE63" s="31"/>
      <c r="CF63" s="182"/>
      <c r="CG63" s="31"/>
      <c r="CH63" s="31"/>
      <c r="CI63" s="31"/>
      <c r="CJ63" s="31"/>
      <c r="CK63" s="31"/>
      <c r="CL63" s="31"/>
      <c r="CM63" s="31"/>
      <c r="CN63" s="182"/>
      <c r="CO63" s="31"/>
      <c r="CP63" s="31"/>
      <c r="CQ63" s="31"/>
      <c r="CR63" s="31"/>
      <c r="CS63" s="31"/>
      <c r="CT63" s="31"/>
      <c r="CU63" s="31"/>
      <c r="CV63" s="182"/>
      <c r="CW63" s="31"/>
      <c r="CX63" s="31"/>
      <c r="CY63" s="31"/>
      <c r="CZ63" s="31"/>
      <c r="DA63" s="31"/>
      <c r="DB63" s="31"/>
      <c r="DC63" s="31"/>
    </row>
    <row r="64" ht="17.25" customHeight="1">
      <c r="A64" s="182"/>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839"/>
      <c r="AF64" s="182"/>
      <c r="AG64" s="182"/>
      <c r="AH64" s="182"/>
      <c r="AI64" s="182"/>
      <c r="AJ64" s="182"/>
      <c r="AK64" s="182"/>
      <c r="AL64" s="182"/>
      <c r="AM64" s="182"/>
      <c r="AN64" s="182"/>
      <c r="AO64" s="45"/>
      <c r="AP64" s="182"/>
      <c r="AQ64" s="182"/>
      <c r="AR64" s="182"/>
      <c r="AS64" s="182"/>
      <c r="AT64" s="182"/>
      <c r="AU64" s="182"/>
      <c r="AV64" s="182"/>
      <c r="AW64" s="182"/>
      <c r="AX64" s="182"/>
      <c r="AY64" s="182"/>
      <c r="AZ64" s="182"/>
      <c r="BA64" s="31"/>
      <c r="BB64" s="182"/>
      <c r="BC64" s="182"/>
      <c r="BD64" s="182"/>
      <c r="BE64" s="182"/>
      <c r="BF64" s="31"/>
      <c r="BG64" s="182"/>
      <c r="BH64" s="182"/>
      <c r="BI64" s="31"/>
      <c r="BJ64" s="31"/>
      <c r="BK64" s="31"/>
      <c r="BL64" s="31"/>
      <c r="BM64" s="31"/>
      <c r="BN64" s="31"/>
      <c r="BO64" s="31"/>
      <c r="BP64" s="182"/>
      <c r="BQ64" s="31"/>
      <c r="BR64" s="31"/>
      <c r="BS64" s="31"/>
      <c r="BT64" s="31"/>
      <c r="BU64" s="31"/>
      <c r="BV64" s="31"/>
      <c r="BW64" s="31"/>
      <c r="BX64" s="182"/>
      <c r="BY64" s="31"/>
      <c r="BZ64" s="31"/>
      <c r="CA64" s="31"/>
      <c r="CB64" s="31"/>
      <c r="CC64" s="31"/>
      <c r="CD64" s="31"/>
      <c r="CE64" s="31"/>
      <c r="CF64" s="182"/>
      <c r="CG64" s="31"/>
      <c r="CH64" s="31"/>
      <c r="CI64" s="31"/>
      <c r="CJ64" s="31"/>
      <c r="CK64" s="31"/>
      <c r="CL64" s="31"/>
      <c r="CM64" s="31"/>
      <c r="CN64" s="182"/>
      <c r="CO64" s="31"/>
      <c r="CP64" s="31"/>
      <c r="CQ64" s="31"/>
      <c r="CR64" s="31"/>
      <c r="CS64" s="31"/>
      <c r="CT64" s="31"/>
      <c r="CU64" s="31"/>
      <c r="CV64" s="182"/>
      <c r="CW64" s="31"/>
      <c r="CX64" s="31"/>
      <c r="CY64" s="31"/>
      <c r="CZ64" s="31"/>
      <c r="DA64" s="31"/>
      <c r="DB64" s="31"/>
      <c r="DC64" s="31"/>
    </row>
    <row r="65" ht="17.25" customHeight="1">
      <c r="A65" s="182"/>
      <c r="B65" s="182"/>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839"/>
      <c r="AF65" s="182"/>
      <c r="AG65" s="182"/>
      <c r="AH65" s="182"/>
      <c r="AI65" s="182"/>
      <c r="AJ65" s="182"/>
      <c r="AK65" s="182"/>
      <c r="AL65" s="182"/>
      <c r="AM65" s="182"/>
      <c r="AN65" s="182"/>
      <c r="AO65" s="45"/>
      <c r="AP65" s="182"/>
      <c r="AQ65" s="182"/>
      <c r="AR65" s="182"/>
      <c r="AS65" s="182"/>
      <c r="AT65" s="182"/>
      <c r="AU65" s="182"/>
      <c r="AV65" s="182"/>
      <c r="AW65" s="182"/>
      <c r="AX65" s="182"/>
      <c r="AY65" s="182"/>
      <c r="AZ65" s="182"/>
      <c r="BA65" s="31"/>
      <c r="BB65" s="182"/>
      <c r="BC65" s="182"/>
      <c r="BD65" s="182"/>
      <c r="BE65" s="182"/>
      <c r="BF65" s="31"/>
      <c r="BG65" s="182"/>
      <c r="BH65" s="182"/>
      <c r="BI65" s="31"/>
      <c r="BJ65" s="31"/>
      <c r="BK65" s="31"/>
      <c r="BL65" s="31"/>
      <c r="BM65" s="31"/>
      <c r="BN65" s="31"/>
      <c r="BO65" s="31"/>
      <c r="BP65" s="182"/>
      <c r="BQ65" s="31"/>
      <c r="BR65" s="31"/>
      <c r="BS65" s="31"/>
      <c r="BT65" s="31"/>
      <c r="BU65" s="31"/>
      <c r="BV65" s="31"/>
      <c r="BW65" s="31"/>
      <c r="BX65" s="182"/>
      <c r="BY65" s="31"/>
      <c r="BZ65" s="31"/>
      <c r="CA65" s="31"/>
      <c r="CB65" s="31"/>
      <c r="CC65" s="31"/>
      <c r="CD65" s="31"/>
      <c r="CE65" s="31"/>
      <c r="CF65" s="182"/>
      <c r="CG65" s="31"/>
      <c r="CH65" s="31"/>
      <c r="CI65" s="31"/>
      <c r="CJ65" s="31"/>
      <c r="CK65" s="31"/>
      <c r="CL65" s="31"/>
      <c r="CM65" s="31"/>
      <c r="CN65" s="182"/>
      <c r="CO65" s="31"/>
      <c r="CP65" s="31"/>
      <c r="CQ65" s="31"/>
      <c r="CR65" s="31"/>
      <c r="CS65" s="31"/>
      <c r="CT65" s="31"/>
      <c r="CU65" s="31"/>
      <c r="CV65" s="182"/>
      <c r="CW65" s="31"/>
      <c r="CX65" s="31"/>
      <c r="CY65" s="31"/>
      <c r="CZ65" s="31"/>
      <c r="DA65" s="31"/>
      <c r="DB65" s="31"/>
      <c r="DC65" s="31"/>
    </row>
    <row r="66" ht="17.25" customHeight="1">
      <c r="A66" s="182"/>
      <c r="B66" s="182"/>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839"/>
      <c r="AF66" s="182"/>
      <c r="AG66" s="182"/>
      <c r="AH66" s="182"/>
      <c r="AI66" s="182"/>
      <c r="AJ66" s="182"/>
      <c r="AK66" s="182"/>
      <c r="AL66" s="182"/>
      <c r="AM66" s="182"/>
      <c r="AN66" s="182"/>
      <c r="AO66" s="45"/>
      <c r="AP66" s="182"/>
      <c r="AQ66" s="182"/>
      <c r="AR66" s="182"/>
      <c r="AS66" s="182"/>
      <c r="AT66" s="182"/>
      <c r="AU66" s="182"/>
      <c r="AV66" s="182"/>
      <c r="AW66" s="182"/>
      <c r="AX66" s="182"/>
      <c r="AY66" s="182"/>
      <c r="AZ66" s="182"/>
      <c r="BA66" s="31"/>
      <c r="BB66" s="182"/>
      <c r="BC66" s="182"/>
      <c r="BD66" s="182"/>
      <c r="BE66" s="182"/>
      <c r="BF66" s="31"/>
      <c r="BG66" s="182"/>
      <c r="BH66" s="182"/>
      <c r="BI66" s="31"/>
      <c r="BJ66" s="31"/>
      <c r="BK66" s="31"/>
      <c r="BL66" s="31"/>
      <c r="BM66" s="31"/>
      <c r="BN66" s="31"/>
      <c r="BO66" s="31"/>
      <c r="BP66" s="182"/>
      <c r="BQ66" s="31"/>
      <c r="BR66" s="31"/>
      <c r="BS66" s="31"/>
      <c r="BT66" s="31"/>
      <c r="BU66" s="31"/>
      <c r="BV66" s="31"/>
      <c r="BW66" s="31"/>
      <c r="BX66" s="182"/>
      <c r="BY66" s="31"/>
      <c r="BZ66" s="31"/>
      <c r="CA66" s="31"/>
      <c r="CB66" s="31"/>
      <c r="CC66" s="31"/>
      <c r="CD66" s="31"/>
      <c r="CE66" s="31"/>
      <c r="CF66" s="182"/>
      <c r="CG66" s="31"/>
      <c r="CH66" s="31"/>
      <c r="CI66" s="31"/>
      <c r="CJ66" s="31"/>
      <c r="CK66" s="31"/>
      <c r="CL66" s="31"/>
      <c r="CM66" s="31"/>
      <c r="CN66" s="182"/>
      <c r="CO66" s="31"/>
      <c r="CP66" s="31"/>
      <c r="CQ66" s="31"/>
      <c r="CR66" s="31"/>
      <c r="CS66" s="31"/>
      <c r="CT66" s="31"/>
      <c r="CU66" s="31"/>
      <c r="CV66" s="182"/>
      <c r="CW66" s="31"/>
      <c r="CX66" s="31"/>
      <c r="CY66" s="31"/>
      <c r="CZ66" s="31"/>
      <c r="DA66" s="31"/>
      <c r="DB66" s="31"/>
      <c r="DC66" s="31"/>
    </row>
    <row r="67" ht="17.25" customHeight="1">
      <c r="A67" s="182"/>
      <c r="B67" s="182"/>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839"/>
      <c r="AF67" s="182"/>
      <c r="AG67" s="182"/>
      <c r="AH67" s="182"/>
      <c r="AI67" s="182"/>
      <c r="AJ67" s="182"/>
      <c r="AK67" s="182"/>
      <c r="AL67" s="182"/>
      <c r="AM67" s="182"/>
      <c r="AN67" s="182"/>
      <c r="AO67" s="45"/>
      <c r="AP67" s="182"/>
      <c r="AQ67" s="182"/>
      <c r="AR67" s="182"/>
      <c r="AS67" s="182"/>
      <c r="AT67" s="182"/>
      <c r="AU67" s="182"/>
      <c r="AV67" s="182"/>
      <c r="AW67" s="182"/>
      <c r="AX67" s="182"/>
      <c r="AY67" s="182"/>
      <c r="AZ67" s="182"/>
      <c r="BA67" s="31"/>
      <c r="BB67" s="182"/>
      <c r="BC67" s="182"/>
      <c r="BD67" s="182"/>
      <c r="BE67" s="182"/>
      <c r="BF67" s="31"/>
      <c r="BG67" s="182"/>
      <c r="BH67" s="182"/>
      <c r="BI67" s="31"/>
      <c r="BJ67" s="31"/>
      <c r="BK67" s="31"/>
      <c r="BL67" s="31"/>
      <c r="BM67" s="31"/>
      <c r="BN67" s="31"/>
      <c r="BO67" s="31"/>
      <c r="BP67" s="182"/>
      <c r="BQ67" s="31"/>
      <c r="BR67" s="31"/>
      <c r="BS67" s="31"/>
      <c r="BT67" s="31"/>
      <c r="BU67" s="31"/>
      <c r="BV67" s="31"/>
      <c r="BW67" s="31"/>
      <c r="BX67" s="182"/>
      <c r="BY67" s="31"/>
      <c r="BZ67" s="31"/>
      <c r="CA67" s="31"/>
      <c r="CB67" s="31"/>
      <c r="CC67" s="31"/>
      <c r="CD67" s="31"/>
      <c r="CE67" s="31"/>
      <c r="CF67" s="182"/>
      <c r="CG67" s="31"/>
      <c r="CH67" s="31"/>
      <c r="CI67" s="31"/>
      <c r="CJ67" s="31"/>
      <c r="CK67" s="31"/>
      <c r="CL67" s="31"/>
      <c r="CM67" s="31"/>
      <c r="CN67" s="182"/>
      <c r="CO67" s="31"/>
      <c r="CP67" s="31"/>
      <c r="CQ67" s="31"/>
      <c r="CR67" s="31"/>
      <c r="CS67" s="31"/>
      <c r="CT67" s="31"/>
      <c r="CU67" s="31"/>
      <c r="CV67" s="182"/>
      <c r="CW67" s="31"/>
      <c r="CX67" s="31"/>
      <c r="CY67" s="31"/>
      <c r="CZ67" s="31"/>
      <c r="DA67" s="31"/>
      <c r="DB67" s="31"/>
      <c r="DC67" s="31"/>
    </row>
    <row r="68" ht="17.25" customHeight="1">
      <c r="A68" s="182"/>
      <c r="B68" s="182"/>
      <c r="C68" s="182"/>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839"/>
      <c r="AF68" s="182"/>
      <c r="AG68" s="182"/>
      <c r="AH68" s="182"/>
      <c r="AI68" s="182"/>
      <c r="AJ68" s="182"/>
      <c r="AK68" s="182"/>
      <c r="AL68" s="182"/>
      <c r="AM68" s="182"/>
      <c r="AN68" s="182"/>
      <c r="AO68" s="45"/>
      <c r="AP68" s="182"/>
      <c r="AQ68" s="182"/>
      <c r="AR68" s="182"/>
      <c r="AS68" s="182"/>
      <c r="AT68" s="182"/>
      <c r="AU68" s="182"/>
      <c r="AV68" s="182"/>
      <c r="AW68" s="182"/>
      <c r="AX68" s="182"/>
      <c r="AY68" s="182"/>
      <c r="AZ68" s="182"/>
      <c r="BA68" s="31"/>
      <c r="BB68" s="182"/>
      <c r="BC68" s="182"/>
      <c r="BD68" s="182"/>
      <c r="BE68" s="182"/>
      <c r="BF68" s="31"/>
      <c r="BG68" s="182"/>
      <c r="BH68" s="182"/>
      <c r="BI68" s="31"/>
      <c r="BJ68" s="31"/>
      <c r="BK68" s="31"/>
      <c r="BL68" s="31"/>
      <c r="BM68" s="31"/>
      <c r="BN68" s="31"/>
      <c r="BO68" s="31"/>
      <c r="BP68" s="182"/>
      <c r="BQ68" s="31"/>
      <c r="BR68" s="31"/>
      <c r="BS68" s="31"/>
      <c r="BT68" s="31"/>
      <c r="BU68" s="31"/>
      <c r="BV68" s="31"/>
      <c r="BW68" s="31"/>
      <c r="BX68" s="182"/>
      <c r="BY68" s="31"/>
      <c r="BZ68" s="31"/>
      <c r="CA68" s="31"/>
      <c r="CB68" s="31"/>
      <c r="CC68" s="31"/>
      <c r="CD68" s="31"/>
      <c r="CE68" s="31"/>
      <c r="CF68" s="182"/>
      <c r="CG68" s="31"/>
      <c r="CH68" s="31"/>
      <c r="CI68" s="31"/>
      <c r="CJ68" s="31"/>
      <c r="CK68" s="31"/>
      <c r="CL68" s="31"/>
      <c r="CM68" s="31"/>
      <c r="CN68" s="182"/>
      <c r="CO68" s="31"/>
      <c r="CP68" s="31"/>
      <c r="CQ68" s="31"/>
      <c r="CR68" s="31"/>
      <c r="CS68" s="31"/>
      <c r="CT68" s="31"/>
      <c r="CU68" s="31"/>
      <c r="CV68" s="182"/>
      <c r="CW68" s="31"/>
      <c r="CX68" s="31"/>
      <c r="CY68" s="31"/>
      <c r="CZ68" s="31"/>
      <c r="DA68" s="31"/>
      <c r="DB68" s="31"/>
      <c r="DC68" s="31"/>
    </row>
    <row r="69" ht="17.25" customHeight="1">
      <c r="A69" s="182"/>
      <c r="B69" s="182"/>
      <c r="C69" s="182"/>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839"/>
      <c r="AF69" s="182"/>
      <c r="AG69" s="182"/>
      <c r="AH69" s="182"/>
      <c r="AI69" s="182"/>
      <c r="AJ69" s="182"/>
      <c r="AK69" s="182"/>
      <c r="AL69" s="182"/>
      <c r="AM69" s="182"/>
      <c r="AN69" s="182"/>
      <c r="AO69" s="45"/>
      <c r="AP69" s="182"/>
      <c r="AQ69" s="182"/>
      <c r="AR69" s="182"/>
      <c r="AS69" s="182"/>
      <c r="AT69" s="182"/>
      <c r="AU69" s="182"/>
      <c r="AV69" s="182"/>
      <c r="AW69" s="182"/>
      <c r="AX69" s="182"/>
      <c r="AY69" s="182"/>
      <c r="AZ69" s="182"/>
      <c r="BA69" s="31"/>
      <c r="BB69" s="182"/>
      <c r="BC69" s="182"/>
      <c r="BD69" s="182"/>
      <c r="BE69" s="182"/>
      <c r="BF69" s="31"/>
      <c r="BG69" s="182"/>
      <c r="BH69" s="182"/>
      <c r="BI69" s="31"/>
      <c r="BJ69" s="31"/>
      <c r="BK69" s="31"/>
      <c r="BL69" s="31"/>
      <c r="BM69" s="31"/>
      <c r="BN69" s="31"/>
      <c r="BO69" s="31"/>
      <c r="BP69" s="182"/>
      <c r="BQ69" s="31"/>
      <c r="BR69" s="31"/>
      <c r="BS69" s="31"/>
      <c r="BT69" s="31"/>
      <c r="BU69" s="31"/>
      <c r="BV69" s="31"/>
      <c r="BW69" s="31"/>
      <c r="BX69" s="182"/>
      <c r="BY69" s="31"/>
      <c r="BZ69" s="31"/>
      <c r="CA69" s="31"/>
      <c r="CB69" s="31"/>
      <c r="CC69" s="31"/>
      <c r="CD69" s="31"/>
      <c r="CE69" s="31"/>
      <c r="CF69" s="182"/>
      <c r="CG69" s="31"/>
      <c r="CH69" s="31"/>
      <c r="CI69" s="31"/>
      <c r="CJ69" s="31"/>
      <c r="CK69" s="31"/>
      <c r="CL69" s="31"/>
      <c r="CM69" s="31"/>
      <c r="CN69" s="182"/>
      <c r="CO69" s="31"/>
      <c r="CP69" s="31"/>
      <c r="CQ69" s="31"/>
      <c r="CR69" s="31"/>
      <c r="CS69" s="31"/>
      <c r="CT69" s="31"/>
      <c r="CU69" s="31"/>
      <c r="CV69" s="182"/>
      <c r="CW69" s="31"/>
      <c r="CX69" s="31"/>
      <c r="CY69" s="31"/>
      <c r="CZ69" s="31"/>
      <c r="DA69" s="31"/>
      <c r="DB69" s="31"/>
      <c r="DC69" s="31"/>
    </row>
    <row r="70" ht="17.25" customHeight="1">
      <c r="A70" s="182"/>
      <c r="B70" s="182"/>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839"/>
      <c r="AF70" s="182"/>
      <c r="AG70" s="182"/>
      <c r="AH70" s="182"/>
      <c r="AI70" s="182"/>
      <c r="AJ70" s="182"/>
      <c r="AK70" s="182"/>
      <c r="AL70" s="182"/>
      <c r="AM70" s="182"/>
      <c r="AN70" s="182"/>
      <c r="AO70" s="45"/>
      <c r="AP70" s="182"/>
      <c r="AQ70" s="182"/>
      <c r="AR70" s="182"/>
      <c r="AS70" s="182"/>
      <c r="AT70" s="182"/>
      <c r="AU70" s="182"/>
      <c r="AV70" s="182"/>
      <c r="AW70" s="182"/>
      <c r="AX70" s="182"/>
      <c r="AY70" s="182"/>
      <c r="AZ70" s="182"/>
      <c r="BA70" s="31"/>
      <c r="BB70" s="182"/>
      <c r="BC70" s="182"/>
      <c r="BD70" s="182"/>
      <c r="BE70" s="182"/>
      <c r="BF70" s="31"/>
      <c r="BG70" s="182"/>
      <c r="BH70" s="182"/>
      <c r="BI70" s="31"/>
      <c r="BJ70" s="31"/>
      <c r="BK70" s="31"/>
      <c r="BL70" s="31"/>
      <c r="BM70" s="31"/>
      <c r="BN70" s="31"/>
      <c r="BO70" s="31"/>
      <c r="BP70" s="182"/>
      <c r="BQ70" s="31"/>
      <c r="BR70" s="31"/>
      <c r="BS70" s="31"/>
      <c r="BT70" s="31"/>
      <c r="BU70" s="31"/>
      <c r="BV70" s="31"/>
      <c r="BW70" s="31"/>
      <c r="BX70" s="182"/>
      <c r="BY70" s="31"/>
      <c r="BZ70" s="31"/>
      <c r="CA70" s="31"/>
      <c r="CB70" s="31"/>
      <c r="CC70" s="31"/>
      <c r="CD70" s="31"/>
      <c r="CE70" s="31"/>
      <c r="CF70" s="182"/>
      <c r="CG70" s="31"/>
      <c r="CH70" s="31"/>
      <c r="CI70" s="31"/>
      <c r="CJ70" s="31"/>
      <c r="CK70" s="31"/>
      <c r="CL70" s="31"/>
      <c r="CM70" s="31"/>
      <c r="CN70" s="182"/>
      <c r="CO70" s="31"/>
      <c r="CP70" s="31"/>
      <c r="CQ70" s="31"/>
      <c r="CR70" s="31"/>
      <c r="CS70" s="31"/>
      <c r="CT70" s="31"/>
      <c r="CU70" s="31"/>
      <c r="CV70" s="182"/>
      <c r="CW70" s="31"/>
      <c r="CX70" s="31"/>
      <c r="CY70" s="31"/>
      <c r="CZ70" s="31"/>
      <c r="DA70" s="31"/>
      <c r="DB70" s="31"/>
      <c r="DC70" s="31"/>
    </row>
    <row r="71" ht="17.25" customHeight="1">
      <c r="A71" s="182"/>
      <c r="B71" s="182"/>
      <c r="C71" s="182"/>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839"/>
      <c r="AF71" s="182"/>
      <c r="AG71" s="182"/>
      <c r="AH71" s="182"/>
      <c r="AI71" s="182"/>
      <c r="AJ71" s="182"/>
      <c r="AK71" s="182"/>
      <c r="AL71" s="182"/>
      <c r="AM71" s="182"/>
      <c r="AN71" s="182"/>
      <c r="AO71" s="45"/>
      <c r="AP71" s="182"/>
      <c r="AQ71" s="182"/>
      <c r="AR71" s="182"/>
      <c r="AS71" s="182"/>
      <c r="AT71" s="182"/>
      <c r="AU71" s="182"/>
      <c r="AV71" s="182"/>
      <c r="AW71" s="182"/>
      <c r="AX71" s="182"/>
      <c r="AY71" s="182"/>
      <c r="AZ71" s="182"/>
      <c r="BA71" s="31"/>
      <c r="BB71" s="182"/>
      <c r="BC71" s="182"/>
      <c r="BD71" s="182"/>
      <c r="BE71" s="182"/>
      <c r="BF71" s="31"/>
      <c r="BG71" s="182"/>
      <c r="BH71" s="182"/>
      <c r="BI71" s="31"/>
      <c r="BJ71" s="31"/>
      <c r="BK71" s="31"/>
      <c r="BL71" s="31"/>
      <c r="BM71" s="31"/>
      <c r="BN71" s="31"/>
      <c r="BO71" s="31"/>
      <c r="BP71" s="182"/>
      <c r="BQ71" s="31"/>
      <c r="BR71" s="31"/>
      <c r="BS71" s="31"/>
      <c r="BT71" s="31"/>
      <c r="BU71" s="31"/>
      <c r="BV71" s="31"/>
      <c r="BW71" s="31"/>
      <c r="BX71" s="182"/>
      <c r="BY71" s="31"/>
      <c r="BZ71" s="31"/>
      <c r="CA71" s="31"/>
      <c r="CB71" s="31"/>
      <c r="CC71" s="31"/>
      <c r="CD71" s="31"/>
      <c r="CE71" s="31"/>
      <c r="CF71" s="182"/>
      <c r="CG71" s="31"/>
      <c r="CH71" s="31"/>
      <c r="CI71" s="31"/>
      <c r="CJ71" s="31"/>
      <c r="CK71" s="31"/>
      <c r="CL71" s="31"/>
      <c r="CM71" s="31"/>
      <c r="CN71" s="182"/>
      <c r="CO71" s="31"/>
      <c r="CP71" s="31"/>
      <c r="CQ71" s="31"/>
      <c r="CR71" s="31"/>
      <c r="CS71" s="31"/>
      <c r="CT71" s="31"/>
      <c r="CU71" s="31"/>
      <c r="CV71" s="182"/>
      <c r="CW71" s="31"/>
      <c r="CX71" s="31"/>
      <c r="CY71" s="31"/>
      <c r="CZ71" s="31"/>
      <c r="DA71" s="31"/>
      <c r="DB71" s="31"/>
      <c r="DC71" s="31"/>
    </row>
    <row r="72" ht="17.25" customHeight="1">
      <c r="A72" s="182"/>
      <c r="B72" s="182"/>
      <c r="C72" s="182"/>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839"/>
      <c r="AF72" s="182"/>
      <c r="AG72" s="182"/>
      <c r="AH72" s="182"/>
      <c r="AI72" s="182"/>
      <c r="AJ72" s="182"/>
      <c r="AK72" s="182"/>
      <c r="AL72" s="182"/>
      <c r="AM72" s="182"/>
      <c r="AN72" s="182"/>
      <c r="AO72" s="45"/>
      <c r="AP72" s="182"/>
      <c r="AQ72" s="182"/>
      <c r="AR72" s="182"/>
      <c r="AS72" s="182"/>
      <c r="AT72" s="182"/>
      <c r="AU72" s="182"/>
      <c r="AV72" s="182"/>
      <c r="AW72" s="182"/>
      <c r="AX72" s="182"/>
      <c r="AY72" s="182"/>
      <c r="AZ72" s="182"/>
      <c r="BA72" s="31"/>
      <c r="BB72" s="182"/>
      <c r="BC72" s="182"/>
      <c r="BD72" s="182"/>
      <c r="BE72" s="182"/>
      <c r="BF72" s="31"/>
      <c r="BG72" s="182"/>
      <c r="BH72" s="182"/>
      <c r="BI72" s="31"/>
      <c r="BJ72" s="31"/>
      <c r="BK72" s="31"/>
      <c r="BL72" s="31"/>
      <c r="BM72" s="31"/>
      <c r="BN72" s="31"/>
      <c r="BO72" s="31"/>
      <c r="BP72" s="182"/>
      <c r="BQ72" s="31"/>
      <c r="BR72" s="31"/>
      <c r="BS72" s="31"/>
      <c r="BT72" s="31"/>
      <c r="BU72" s="31"/>
      <c r="BV72" s="31"/>
      <c r="BW72" s="31"/>
      <c r="BX72" s="182"/>
      <c r="BY72" s="31"/>
      <c r="BZ72" s="31"/>
      <c r="CA72" s="31"/>
      <c r="CB72" s="31"/>
      <c r="CC72" s="31"/>
      <c r="CD72" s="31"/>
      <c r="CE72" s="31"/>
      <c r="CF72" s="182"/>
      <c r="CG72" s="31"/>
      <c r="CH72" s="31"/>
      <c r="CI72" s="31"/>
      <c r="CJ72" s="31"/>
      <c r="CK72" s="31"/>
      <c r="CL72" s="31"/>
      <c r="CM72" s="31"/>
      <c r="CN72" s="182"/>
      <c r="CO72" s="31"/>
      <c r="CP72" s="31"/>
      <c r="CQ72" s="31"/>
      <c r="CR72" s="31"/>
      <c r="CS72" s="31"/>
      <c r="CT72" s="31"/>
      <c r="CU72" s="31"/>
      <c r="CV72" s="182"/>
      <c r="CW72" s="31"/>
      <c r="CX72" s="31"/>
      <c r="CY72" s="31"/>
      <c r="CZ72" s="31"/>
      <c r="DA72" s="31"/>
      <c r="DB72" s="31"/>
      <c r="DC72" s="31"/>
    </row>
    <row r="73" ht="17.25" customHeight="1">
      <c r="A73" s="182"/>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839"/>
      <c r="AF73" s="182"/>
      <c r="AG73" s="182"/>
      <c r="AH73" s="182"/>
      <c r="AI73" s="182"/>
      <c r="AJ73" s="182"/>
      <c r="AK73" s="182"/>
      <c r="AL73" s="182"/>
      <c r="AM73" s="182"/>
      <c r="AN73" s="182"/>
      <c r="AO73" s="45"/>
      <c r="AP73" s="182"/>
      <c r="AQ73" s="182"/>
      <c r="AR73" s="182"/>
      <c r="AS73" s="182"/>
      <c r="AT73" s="182"/>
      <c r="AU73" s="182"/>
      <c r="AV73" s="182"/>
      <c r="AW73" s="182"/>
      <c r="AX73" s="182"/>
      <c r="AY73" s="182"/>
      <c r="AZ73" s="182"/>
      <c r="BA73" s="31"/>
      <c r="BB73" s="182"/>
      <c r="BC73" s="182"/>
      <c r="BD73" s="182"/>
      <c r="BE73" s="182"/>
      <c r="BF73" s="31"/>
      <c r="BG73" s="182"/>
      <c r="BH73" s="182"/>
      <c r="BI73" s="31"/>
      <c r="BJ73" s="31"/>
      <c r="BK73" s="31"/>
      <c r="BL73" s="31"/>
      <c r="BM73" s="31"/>
      <c r="BN73" s="31"/>
      <c r="BO73" s="31"/>
      <c r="BP73" s="182"/>
      <c r="BQ73" s="31"/>
      <c r="BR73" s="31"/>
      <c r="BS73" s="31"/>
      <c r="BT73" s="31"/>
      <c r="BU73" s="31"/>
      <c r="BV73" s="31"/>
      <c r="BW73" s="31"/>
      <c r="BX73" s="182"/>
      <c r="BY73" s="31"/>
      <c r="BZ73" s="31"/>
      <c r="CA73" s="31"/>
      <c r="CB73" s="31"/>
      <c r="CC73" s="31"/>
      <c r="CD73" s="31"/>
      <c r="CE73" s="31"/>
      <c r="CF73" s="182"/>
      <c r="CG73" s="31"/>
      <c r="CH73" s="31"/>
      <c r="CI73" s="31"/>
      <c r="CJ73" s="31"/>
      <c r="CK73" s="31"/>
      <c r="CL73" s="31"/>
      <c r="CM73" s="31"/>
      <c r="CN73" s="182"/>
      <c r="CO73" s="31"/>
      <c r="CP73" s="31"/>
      <c r="CQ73" s="31"/>
      <c r="CR73" s="31"/>
      <c r="CS73" s="31"/>
      <c r="CT73" s="31"/>
      <c r="CU73" s="31"/>
      <c r="CV73" s="182"/>
      <c r="CW73" s="31"/>
      <c r="CX73" s="31"/>
      <c r="CY73" s="31"/>
      <c r="CZ73" s="31"/>
      <c r="DA73" s="31"/>
      <c r="DB73" s="31"/>
      <c r="DC73" s="31"/>
    </row>
    <row r="74" ht="17.25" customHeight="1">
      <c r="A74" s="182"/>
      <c r="B74" s="182"/>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839"/>
      <c r="AF74" s="182"/>
      <c r="AG74" s="182"/>
      <c r="AH74" s="182"/>
      <c r="AI74" s="182"/>
      <c r="AJ74" s="182"/>
      <c r="AK74" s="182"/>
      <c r="AL74" s="182"/>
      <c r="AM74" s="182"/>
      <c r="AN74" s="182"/>
      <c r="AO74" s="45"/>
      <c r="AP74" s="182"/>
      <c r="AQ74" s="182"/>
      <c r="AR74" s="182"/>
      <c r="AS74" s="182"/>
      <c r="AT74" s="182"/>
      <c r="AU74" s="182"/>
      <c r="AV74" s="182"/>
      <c r="AW74" s="182"/>
      <c r="AX74" s="182"/>
      <c r="AY74" s="182"/>
      <c r="AZ74" s="182"/>
      <c r="BA74" s="31"/>
      <c r="BB74" s="182"/>
      <c r="BC74" s="182"/>
      <c r="BD74" s="182"/>
      <c r="BE74" s="182"/>
      <c r="BF74" s="31"/>
      <c r="BG74" s="182"/>
      <c r="BH74" s="182"/>
      <c r="BI74" s="31"/>
      <c r="BJ74" s="31"/>
      <c r="BK74" s="31"/>
      <c r="BL74" s="31"/>
      <c r="BM74" s="31"/>
      <c r="BN74" s="31"/>
      <c r="BO74" s="31"/>
      <c r="BP74" s="182"/>
      <c r="BQ74" s="31"/>
      <c r="BR74" s="31"/>
      <c r="BS74" s="31"/>
      <c r="BT74" s="31"/>
      <c r="BU74" s="31"/>
      <c r="BV74" s="31"/>
      <c r="BW74" s="31"/>
      <c r="BX74" s="182"/>
      <c r="BY74" s="31"/>
      <c r="BZ74" s="31"/>
      <c r="CA74" s="31"/>
      <c r="CB74" s="31"/>
      <c r="CC74" s="31"/>
      <c r="CD74" s="31"/>
      <c r="CE74" s="31"/>
      <c r="CF74" s="182"/>
      <c r="CG74" s="31"/>
      <c r="CH74" s="31"/>
      <c r="CI74" s="31"/>
      <c r="CJ74" s="31"/>
      <c r="CK74" s="31"/>
      <c r="CL74" s="31"/>
      <c r="CM74" s="31"/>
      <c r="CN74" s="182"/>
      <c r="CO74" s="31"/>
      <c r="CP74" s="31"/>
      <c r="CQ74" s="31"/>
      <c r="CR74" s="31"/>
      <c r="CS74" s="31"/>
      <c r="CT74" s="31"/>
      <c r="CU74" s="31"/>
      <c r="CV74" s="182"/>
      <c r="CW74" s="31"/>
      <c r="CX74" s="31"/>
      <c r="CY74" s="31"/>
      <c r="CZ74" s="31"/>
      <c r="DA74" s="31"/>
      <c r="DB74" s="31"/>
      <c r="DC74" s="31"/>
    </row>
    <row r="75" ht="17.25" customHeight="1">
      <c r="A75" s="182"/>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839"/>
      <c r="AF75" s="182"/>
      <c r="AG75" s="182"/>
      <c r="AH75" s="182"/>
      <c r="AI75" s="182"/>
      <c r="AJ75" s="182"/>
      <c r="AK75" s="182"/>
      <c r="AL75" s="182"/>
      <c r="AM75" s="182"/>
      <c r="AN75" s="182"/>
      <c r="AO75" s="45"/>
      <c r="AP75" s="182"/>
      <c r="AQ75" s="182"/>
      <c r="AR75" s="182"/>
      <c r="AS75" s="182"/>
      <c r="AT75" s="182"/>
      <c r="AU75" s="182"/>
      <c r="AV75" s="182"/>
      <c r="AW75" s="182"/>
      <c r="AX75" s="182"/>
      <c r="AY75" s="182"/>
      <c r="AZ75" s="182"/>
      <c r="BA75" s="31"/>
      <c r="BB75" s="182"/>
      <c r="BC75" s="182"/>
      <c r="BD75" s="182"/>
      <c r="BE75" s="182"/>
      <c r="BF75" s="31"/>
      <c r="BG75" s="182"/>
      <c r="BH75" s="182"/>
      <c r="BI75" s="31"/>
      <c r="BJ75" s="31"/>
      <c r="BK75" s="31"/>
      <c r="BL75" s="31"/>
      <c r="BM75" s="31"/>
      <c r="BN75" s="31"/>
      <c r="BO75" s="31"/>
      <c r="BP75" s="182"/>
      <c r="BQ75" s="31"/>
      <c r="BR75" s="31"/>
      <c r="BS75" s="31"/>
      <c r="BT75" s="31"/>
      <c r="BU75" s="31"/>
      <c r="BV75" s="31"/>
      <c r="BW75" s="31"/>
      <c r="BX75" s="182"/>
      <c r="BY75" s="31"/>
      <c r="BZ75" s="31"/>
      <c r="CA75" s="31"/>
      <c r="CB75" s="31"/>
      <c r="CC75" s="31"/>
      <c r="CD75" s="31"/>
      <c r="CE75" s="31"/>
      <c r="CF75" s="182"/>
      <c r="CG75" s="31"/>
      <c r="CH75" s="31"/>
      <c r="CI75" s="31"/>
      <c r="CJ75" s="31"/>
      <c r="CK75" s="31"/>
      <c r="CL75" s="31"/>
      <c r="CM75" s="31"/>
      <c r="CN75" s="182"/>
      <c r="CO75" s="31"/>
      <c r="CP75" s="31"/>
      <c r="CQ75" s="31"/>
      <c r="CR75" s="31"/>
      <c r="CS75" s="31"/>
      <c r="CT75" s="31"/>
      <c r="CU75" s="31"/>
      <c r="CV75" s="182"/>
      <c r="CW75" s="31"/>
      <c r="CX75" s="31"/>
      <c r="CY75" s="31"/>
      <c r="CZ75" s="31"/>
      <c r="DA75" s="31"/>
      <c r="DB75" s="31"/>
      <c r="DC75" s="31"/>
    </row>
    <row r="76" ht="17.25" customHeight="1">
      <c r="A76" s="182"/>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839"/>
      <c r="AF76" s="182"/>
      <c r="AG76" s="182"/>
      <c r="AH76" s="182"/>
      <c r="AI76" s="182"/>
      <c r="AJ76" s="182"/>
      <c r="AK76" s="182"/>
      <c r="AL76" s="182"/>
      <c r="AM76" s="182"/>
      <c r="AN76" s="182"/>
      <c r="AO76" s="45"/>
      <c r="AP76" s="182"/>
      <c r="AQ76" s="182"/>
      <c r="AR76" s="182"/>
      <c r="AS76" s="182"/>
      <c r="AT76" s="182"/>
      <c r="AU76" s="182"/>
      <c r="AV76" s="182"/>
      <c r="AW76" s="182"/>
      <c r="AX76" s="182"/>
      <c r="AY76" s="182"/>
      <c r="AZ76" s="182"/>
      <c r="BA76" s="31"/>
      <c r="BB76" s="182"/>
      <c r="BC76" s="182"/>
      <c r="BD76" s="182"/>
      <c r="BE76" s="182"/>
      <c r="BF76" s="31"/>
      <c r="BG76" s="182"/>
      <c r="BH76" s="182"/>
      <c r="BI76" s="31"/>
      <c r="BJ76" s="31"/>
      <c r="BK76" s="31"/>
      <c r="BL76" s="31"/>
      <c r="BM76" s="31"/>
      <c r="BN76" s="31"/>
      <c r="BO76" s="31"/>
      <c r="BP76" s="182"/>
      <c r="BQ76" s="31"/>
      <c r="BR76" s="31"/>
      <c r="BS76" s="31"/>
      <c r="BT76" s="31"/>
      <c r="BU76" s="31"/>
      <c r="BV76" s="31"/>
      <c r="BW76" s="31"/>
      <c r="BX76" s="182"/>
      <c r="BY76" s="31"/>
      <c r="BZ76" s="31"/>
      <c r="CA76" s="31"/>
      <c r="CB76" s="31"/>
      <c r="CC76" s="31"/>
      <c r="CD76" s="31"/>
      <c r="CE76" s="31"/>
      <c r="CF76" s="182"/>
      <c r="CG76" s="31"/>
      <c r="CH76" s="31"/>
      <c r="CI76" s="31"/>
      <c r="CJ76" s="31"/>
      <c r="CK76" s="31"/>
      <c r="CL76" s="31"/>
      <c r="CM76" s="31"/>
      <c r="CN76" s="182"/>
      <c r="CO76" s="31"/>
      <c r="CP76" s="31"/>
      <c r="CQ76" s="31"/>
      <c r="CR76" s="31"/>
      <c r="CS76" s="31"/>
      <c r="CT76" s="31"/>
      <c r="CU76" s="31"/>
      <c r="CV76" s="182"/>
      <c r="CW76" s="31"/>
      <c r="CX76" s="31"/>
      <c r="CY76" s="31"/>
      <c r="CZ76" s="31"/>
      <c r="DA76" s="31"/>
      <c r="DB76" s="31"/>
      <c r="DC76" s="31"/>
    </row>
    <row r="77" ht="17.25" customHeight="1">
      <c r="A77" s="182"/>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839"/>
      <c r="AF77" s="182"/>
      <c r="AG77" s="182"/>
      <c r="AH77" s="182"/>
      <c r="AI77" s="182"/>
      <c r="AJ77" s="182"/>
      <c r="AK77" s="182"/>
      <c r="AL77" s="182"/>
      <c r="AM77" s="182"/>
      <c r="AN77" s="182"/>
      <c r="AO77" s="45"/>
      <c r="AP77" s="182"/>
      <c r="AQ77" s="182"/>
      <c r="AR77" s="182"/>
      <c r="AS77" s="182"/>
      <c r="AT77" s="182"/>
      <c r="AU77" s="182"/>
      <c r="AV77" s="182"/>
      <c r="AW77" s="182"/>
      <c r="AX77" s="182"/>
      <c r="AY77" s="182"/>
      <c r="AZ77" s="182"/>
      <c r="BA77" s="31"/>
      <c r="BB77" s="182"/>
      <c r="BC77" s="182"/>
      <c r="BD77" s="182"/>
      <c r="BE77" s="182"/>
      <c r="BF77" s="31"/>
      <c r="BG77" s="182"/>
      <c r="BH77" s="182"/>
      <c r="BI77" s="31"/>
      <c r="BJ77" s="31"/>
      <c r="BK77" s="31"/>
      <c r="BL77" s="31"/>
      <c r="BM77" s="31"/>
      <c r="BN77" s="31"/>
      <c r="BO77" s="31"/>
      <c r="BP77" s="182"/>
      <c r="BQ77" s="31"/>
      <c r="BR77" s="31"/>
      <c r="BS77" s="31"/>
      <c r="BT77" s="31"/>
      <c r="BU77" s="31"/>
      <c r="BV77" s="31"/>
      <c r="BW77" s="31"/>
      <c r="BX77" s="182"/>
      <c r="BY77" s="31"/>
      <c r="BZ77" s="31"/>
      <c r="CA77" s="31"/>
      <c r="CB77" s="31"/>
      <c r="CC77" s="31"/>
      <c r="CD77" s="31"/>
      <c r="CE77" s="31"/>
      <c r="CF77" s="182"/>
      <c r="CG77" s="31"/>
      <c r="CH77" s="31"/>
      <c r="CI77" s="31"/>
      <c r="CJ77" s="31"/>
      <c r="CK77" s="31"/>
      <c r="CL77" s="31"/>
      <c r="CM77" s="31"/>
      <c r="CN77" s="182"/>
      <c r="CO77" s="31"/>
      <c r="CP77" s="31"/>
      <c r="CQ77" s="31"/>
      <c r="CR77" s="31"/>
      <c r="CS77" s="31"/>
      <c r="CT77" s="31"/>
      <c r="CU77" s="31"/>
      <c r="CV77" s="182"/>
      <c r="CW77" s="31"/>
      <c r="CX77" s="31"/>
      <c r="CY77" s="31"/>
      <c r="CZ77" s="31"/>
      <c r="DA77" s="31"/>
      <c r="DB77" s="31"/>
      <c r="DC77" s="31"/>
    </row>
    <row r="78" ht="17.25" customHeight="1">
      <c r="A78" s="182"/>
      <c r="B78" s="182"/>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839"/>
      <c r="AF78" s="182"/>
      <c r="AG78" s="182"/>
      <c r="AH78" s="182"/>
      <c r="AI78" s="182"/>
      <c r="AJ78" s="182"/>
      <c r="AK78" s="182"/>
      <c r="AL78" s="182"/>
      <c r="AM78" s="182"/>
      <c r="AN78" s="182"/>
      <c r="AO78" s="45"/>
      <c r="AP78" s="182"/>
      <c r="AQ78" s="182"/>
      <c r="AR78" s="182"/>
      <c r="AS78" s="182"/>
      <c r="AT78" s="182"/>
      <c r="AU78" s="182"/>
      <c r="AV78" s="182"/>
      <c r="AW78" s="182"/>
      <c r="AX78" s="182"/>
      <c r="AY78" s="182"/>
      <c r="AZ78" s="182"/>
      <c r="BA78" s="31"/>
      <c r="BB78" s="182"/>
      <c r="BC78" s="182"/>
      <c r="BD78" s="182"/>
      <c r="BE78" s="182"/>
      <c r="BF78" s="31"/>
      <c r="BG78" s="182"/>
      <c r="BH78" s="182"/>
      <c r="BI78" s="31"/>
      <c r="BJ78" s="31"/>
      <c r="BK78" s="31"/>
      <c r="BL78" s="31"/>
      <c r="BM78" s="31"/>
      <c r="BN78" s="31"/>
      <c r="BO78" s="31"/>
      <c r="BP78" s="182"/>
      <c r="BQ78" s="31"/>
      <c r="BR78" s="31"/>
      <c r="BS78" s="31"/>
      <c r="BT78" s="31"/>
      <c r="BU78" s="31"/>
      <c r="BV78" s="31"/>
      <c r="BW78" s="31"/>
      <c r="BX78" s="182"/>
      <c r="BY78" s="31"/>
      <c r="BZ78" s="31"/>
      <c r="CA78" s="31"/>
      <c r="CB78" s="31"/>
      <c r="CC78" s="31"/>
      <c r="CD78" s="31"/>
      <c r="CE78" s="31"/>
      <c r="CF78" s="182"/>
      <c r="CG78" s="31"/>
      <c r="CH78" s="31"/>
      <c r="CI78" s="31"/>
      <c r="CJ78" s="31"/>
      <c r="CK78" s="31"/>
      <c r="CL78" s="31"/>
      <c r="CM78" s="31"/>
      <c r="CN78" s="182"/>
      <c r="CO78" s="31"/>
      <c r="CP78" s="31"/>
      <c r="CQ78" s="31"/>
      <c r="CR78" s="31"/>
      <c r="CS78" s="31"/>
      <c r="CT78" s="31"/>
      <c r="CU78" s="31"/>
      <c r="CV78" s="182"/>
      <c r="CW78" s="31"/>
      <c r="CX78" s="31"/>
      <c r="CY78" s="31"/>
      <c r="CZ78" s="31"/>
      <c r="DA78" s="31"/>
      <c r="DB78" s="31"/>
      <c r="DC78" s="31"/>
    </row>
    <row r="79" ht="17.25" customHeight="1">
      <c r="A79" s="182"/>
      <c r="B79" s="182"/>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839"/>
      <c r="AF79" s="182"/>
      <c r="AG79" s="182"/>
      <c r="AH79" s="182"/>
      <c r="AI79" s="182"/>
      <c r="AJ79" s="182"/>
      <c r="AK79" s="182"/>
      <c r="AL79" s="182"/>
      <c r="AM79" s="182"/>
      <c r="AN79" s="182"/>
      <c r="AO79" s="45"/>
      <c r="AP79" s="182"/>
      <c r="AQ79" s="182"/>
      <c r="AR79" s="182"/>
      <c r="AS79" s="182"/>
      <c r="AT79" s="182"/>
      <c r="AU79" s="182"/>
      <c r="AV79" s="182"/>
      <c r="AW79" s="182"/>
      <c r="AX79" s="182"/>
      <c r="AY79" s="182"/>
      <c r="AZ79" s="182"/>
      <c r="BA79" s="31"/>
      <c r="BB79" s="182"/>
      <c r="BC79" s="182"/>
      <c r="BD79" s="182"/>
      <c r="BE79" s="182"/>
      <c r="BF79" s="31"/>
      <c r="BG79" s="182"/>
      <c r="BH79" s="182"/>
      <c r="BI79" s="31"/>
      <c r="BJ79" s="31"/>
      <c r="BK79" s="31"/>
      <c r="BL79" s="31"/>
      <c r="BM79" s="31"/>
      <c r="BN79" s="31"/>
      <c r="BO79" s="31"/>
      <c r="BP79" s="182"/>
      <c r="BQ79" s="31"/>
      <c r="BR79" s="31"/>
      <c r="BS79" s="31"/>
      <c r="BT79" s="31"/>
      <c r="BU79" s="31"/>
      <c r="BV79" s="31"/>
      <c r="BW79" s="31"/>
      <c r="BX79" s="182"/>
      <c r="BY79" s="31"/>
      <c r="BZ79" s="31"/>
      <c r="CA79" s="31"/>
      <c r="CB79" s="31"/>
      <c r="CC79" s="31"/>
      <c r="CD79" s="31"/>
      <c r="CE79" s="31"/>
      <c r="CF79" s="182"/>
      <c r="CG79" s="31"/>
      <c r="CH79" s="31"/>
      <c r="CI79" s="31"/>
      <c r="CJ79" s="31"/>
      <c r="CK79" s="31"/>
      <c r="CL79" s="31"/>
      <c r="CM79" s="31"/>
      <c r="CN79" s="182"/>
      <c r="CO79" s="31"/>
      <c r="CP79" s="31"/>
      <c r="CQ79" s="31"/>
      <c r="CR79" s="31"/>
      <c r="CS79" s="31"/>
      <c r="CT79" s="31"/>
      <c r="CU79" s="31"/>
      <c r="CV79" s="182"/>
      <c r="CW79" s="31"/>
      <c r="CX79" s="31"/>
      <c r="CY79" s="31"/>
      <c r="CZ79" s="31"/>
      <c r="DA79" s="31"/>
      <c r="DB79" s="31"/>
      <c r="DC79" s="31"/>
    </row>
    <row r="80" ht="17.25" customHeight="1">
      <c r="A80" s="182"/>
      <c r="B80" s="182"/>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839"/>
      <c r="AF80" s="182"/>
      <c r="AG80" s="182"/>
      <c r="AH80" s="182"/>
      <c r="AI80" s="182"/>
      <c r="AJ80" s="182"/>
      <c r="AK80" s="182"/>
      <c r="AL80" s="182"/>
      <c r="AM80" s="182"/>
      <c r="AN80" s="182"/>
      <c r="AO80" s="45"/>
      <c r="AP80" s="182"/>
      <c r="AQ80" s="182"/>
      <c r="AR80" s="182"/>
      <c r="AS80" s="182"/>
      <c r="AT80" s="182"/>
      <c r="AU80" s="182"/>
      <c r="AV80" s="182"/>
      <c r="AW80" s="182"/>
      <c r="AX80" s="182"/>
      <c r="AY80" s="182"/>
      <c r="AZ80" s="182"/>
      <c r="BA80" s="31"/>
      <c r="BB80" s="182"/>
      <c r="BC80" s="182"/>
      <c r="BD80" s="182"/>
      <c r="BE80" s="182"/>
      <c r="BF80" s="31"/>
      <c r="BG80" s="182"/>
      <c r="BH80" s="182"/>
      <c r="BI80" s="31"/>
      <c r="BJ80" s="31"/>
      <c r="BK80" s="31"/>
      <c r="BL80" s="31"/>
      <c r="BM80" s="31"/>
      <c r="BN80" s="31"/>
      <c r="BO80" s="31"/>
      <c r="BP80" s="182"/>
      <c r="BQ80" s="31"/>
      <c r="BR80" s="31"/>
      <c r="BS80" s="31"/>
      <c r="BT80" s="31"/>
      <c r="BU80" s="31"/>
      <c r="BV80" s="31"/>
      <c r="BW80" s="31"/>
      <c r="BX80" s="182"/>
      <c r="BY80" s="31"/>
      <c r="BZ80" s="31"/>
      <c r="CA80" s="31"/>
      <c r="CB80" s="31"/>
      <c r="CC80" s="31"/>
      <c r="CD80" s="31"/>
      <c r="CE80" s="31"/>
      <c r="CF80" s="182"/>
      <c r="CG80" s="31"/>
      <c r="CH80" s="31"/>
      <c r="CI80" s="31"/>
      <c r="CJ80" s="31"/>
      <c r="CK80" s="31"/>
      <c r="CL80" s="31"/>
      <c r="CM80" s="31"/>
      <c r="CN80" s="182"/>
      <c r="CO80" s="31"/>
      <c r="CP80" s="31"/>
      <c r="CQ80" s="31"/>
      <c r="CR80" s="31"/>
      <c r="CS80" s="31"/>
      <c r="CT80" s="31"/>
      <c r="CU80" s="31"/>
      <c r="CV80" s="182"/>
      <c r="CW80" s="31"/>
      <c r="CX80" s="31"/>
      <c r="CY80" s="31"/>
      <c r="CZ80" s="31"/>
      <c r="DA80" s="31"/>
      <c r="DB80" s="31"/>
      <c r="DC80" s="31"/>
    </row>
    <row r="81" ht="17.25" customHeight="1">
      <c r="A81" s="182"/>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839"/>
      <c r="AF81" s="182"/>
      <c r="AG81" s="182"/>
      <c r="AH81" s="182"/>
      <c r="AI81" s="182"/>
      <c r="AJ81" s="182"/>
      <c r="AK81" s="182"/>
      <c r="AL81" s="182"/>
      <c r="AM81" s="182"/>
      <c r="AN81" s="182"/>
      <c r="AO81" s="45"/>
      <c r="AP81" s="182"/>
      <c r="AQ81" s="182"/>
      <c r="AR81" s="182"/>
      <c r="AS81" s="182"/>
      <c r="AT81" s="182"/>
      <c r="AU81" s="182"/>
      <c r="AV81" s="182"/>
      <c r="AW81" s="182"/>
      <c r="AX81" s="182"/>
      <c r="AY81" s="182"/>
      <c r="AZ81" s="182"/>
      <c r="BA81" s="31"/>
      <c r="BB81" s="182"/>
      <c r="BC81" s="182"/>
      <c r="BD81" s="182"/>
      <c r="BE81" s="182"/>
      <c r="BF81" s="31"/>
      <c r="BG81" s="182"/>
      <c r="BH81" s="182"/>
      <c r="BI81" s="31"/>
      <c r="BJ81" s="31"/>
      <c r="BK81" s="31"/>
      <c r="BL81" s="31"/>
      <c r="BM81" s="31"/>
      <c r="BN81" s="31"/>
      <c r="BO81" s="31"/>
      <c r="BP81" s="182"/>
      <c r="BQ81" s="31"/>
      <c r="BR81" s="31"/>
      <c r="BS81" s="31"/>
      <c r="BT81" s="31"/>
      <c r="BU81" s="31"/>
      <c r="BV81" s="31"/>
      <c r="BW81" s="31"/>
      <c r="BX81" s="182"/>
      <c r="BY81" s="31"/>
      <c r="BZ81" s="31"/>
      <c r="CA81" s="31"/>
      <c r="CB81" s="31"/>
      <c r="CC81" s="31"/>
      <c r="CD81" s="31"/>
      <c r="CE81" s="31"/>
      <c r="CF81" s="182"/>
      <c r="CG81" s="31"/>
      <c r="CH81" s="31"/>
      <c r="CI81" s="31"/>
      <c r="CJ81" s="31"/>
      <c r="CK81" s="31"/>
      <c r="CL81" s="31"/>
      <c r="CM81" s="31"/>
      <c r="CN81" s="182"/>
      <c r="CO81" s="31"/>
      <c r="CP81" s="31"/>
      <c r="CQ81" s="31"/>
      <c r="CR81" s="31"/>
      <c r="CS81" s="31"/>
      <c r="CT81" s="31"/>
      <c r="CU81" s="31"/>
      <c r="CV81" s="182"/>
      <c r="CW81" s="31"/>
      <c r="CX81" s="31"/>
      <c r="CY81" s="31"/>
      <c r="CZ81" s="31"/>
      <c r="DA81" s="31"/>
      <c r="DB81" s="31"/>
      <c r="DC81" s="31"/>
    </row>
    <row r="82" ht="17.25" customHeight="1">
      <c r="A82" s="182"/>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839"/>
      <c r="AF82" s="182"/>
      <c r="AG82" s="182"/>
      <c r="AH82" s="182"/>
      <c r="AI82" s="182"/>
      <c r="AJ82" s="182"/>
      <c r="AK82" s="182"/>
      <c r="AL82" s="182"/>
      <c r="AM82" s="182"/>
      <c r="AN82" s="182"/>
      <c r="AO82" s="45"/>
      <c r="AP82" s="182"/>
      <c r="AQ82" s="182"/>
      <c r="AR82" s="182"/>
      <c r="AS82" s="182"/>
      <c r="AT82" s="182"/>
      <c r="AU82" s="182"/>
      <c r="AV82" s="182"/>
      <c r="AW82" s="182"/>
      <c r="AX82" s="182"/>
      <c r="AY82" s="182"/>
      <c r="AZ82" s="182"/>
      <c r="BA82" s="31"/>
      <c r="BB82" s="182"/>
      <c r="BC82" s="182"/>
      <c r="BD82" s="182"/>
      <c r="BE82" s="182"/>
      <c r="BF82" s="31"/>
      <c r="BG82" s="182"/>
      <c r="BH82" s="182"/>
      <c r="BI82" s="31"/>
      <c r="BJ82" s="31"/>
      <c r="BK82" s="31"/>
      <c r="BL82" s="31"/>
      <c r="BM82" s="31"/>
      <c r="BN82" s="31"/>
      <c r="BO82" s="31"/>
      <c r="BP82" s="182"/>
      <c r="BQ82" s="31"/>
      <c r="BR82" s="31"/>
      <c r="BS82" s="31"/>
      <c r="BT82" s="31"/>
      <c r="BU82" s="31"/>
      <c r="BV82" s="31"/>
      <c r="BW82" s="31"/>
      <c r="BX82" s="182"/>
      <c r="BY82" s="31"/>
      <c r="BZ82" s="31"/>
      <c r="CA82" s="31"/>
      <c r="CB82" s="31"/>
      <c r="CC82" s="31"/>
      <c r="CD82" s="31"/>
      <c r="CE82" s="31"/>
      <c r="CF82" s="182"/>
      <c r="CG82" s="31"/>
      <c r="CH82" s="31"/>
      <c r="CI82" s="31"/>
      <c r="CJ82" s="31"/>
      <c r="CK82" s="31"/>
      <c r="CL82" s="31"/>
      <c r="CM82" s="31"/>
      <c r="CN82" s="182"/>
      <c r="CO82" s="31"/>
      <c r="CP82" s="31"/>
      <c r="CQ82" s="31"/>
      <c r="CR82" s="31"/>
      <c r="CS82" s="31"/>
      <c r="CT82" s="31"/>
      <c r="CU82" s="31"/>
      <c r="CV82" s="182"/>
      <c r="CW82" s="31"/>
      <c r="CX82" s="31"/>
      <c r="CY82" s="31"/>
      <c r="CZ82" s="31"/>
      <c r="DA82" s="31"/>
      <c r="DB82" s="31"/>
      <c r="DC82" s="31"/>
    </row>
    <row r="83" ht="17.25" customHeight="1">
      <c r="A83" s="182"/>
      <c r="B83" s="182"/>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839"/>
      <c r="AF83" s="182"/>
      <c r="AG83" s="182"/>
      <c r="AH83" s="182"/>
      <c r="AI83" s="182"/>
      <c r="AJ83" s="182"/>
      <c r="AK83" s="182"/>
      <c r="AL83" s="182"/>
      <c r="AM83" s="182"/>
      <c r="AN83" s="182"/>
      <c r="AO83" s="45"/>
      <c r="AP83" s="182"/>
      <c r="AQ83" s="182"/>
      <c r="AR83" s="182"/>
      <c r="AS83" s="182"/>
      <c r="AT83" s="182"/>
      <c r="AU83" s="182"/>
      <c r="AV83" s="182"/>
      <c r="AW83" s="182"/>
      <c r="AX83" s="182"/>
      <c r="AY83" s="182"/>
      <c r="AZ83" s="182"/>
      <c r="BA83" s="31"/>
      <c r="BB83" s="182"/>
      <c r="BC83" s="182"/>
      <c r="BD83" s="182"/>
      <c r="BE83" s="182"/>
      <c r="BF83" s="31"/>
      <c r="BG83" s="182"/>
      <c r="BH83" s="182"/>
      <c r="BI83" s="31"/>
      <c r="BJ83" s="31"/>
      <c r="BK83" s="31"/>
      <c r="BL83" s="31"/>
      <c r="BM83" s="31"/>
      <c r="BN83" s="31"/>
      <c r="BO83" s="31"/>
      <c r="BP83" s="182"/>
      <c r="BQ83" s="31"/>
      <c r="BR83" s="31"/>
      <c r="BS83" s="31"/>
      <c r="BT83" s="31"/>
      <c r="BU83" s="31"/>
      <c r="BV83" s="31"/>
      <c r="BW83" s="31"/>
      <c r="BX83" s="182"/>
      <c r="BY83" s="31"/>
      <c r="BZ83" s="31"/>
      <c r="CA83" s="31"/>
      <c r="CB83" s="31"/>
      <c r="CC83" s="31"/>
      <c r="CD83" s="31"/>
      <c r="CE83" s="31"/>
      <c r="CF83" s="182"/>
      <c r="CG83" s="31"/>
      <c r="CH83" s="31"/>
      <c r="CI83" s="31"/>
      <c r="CJ83" s="31"/>
      <c r="CK83" s="31"/>
      <c r="CL83" s="31"/>
      <c r="CM83" s="31"/>
      <c r="CN83" s="182"/>
      <c r="CO83" s="31"/>
      <c r="CP83" s="31"/>
      <c r="CQ83" s="31"/>
      <c r="CR83" s="31"/>
      <c r="CS83" s="31"/>
      <c r="CT83" s="31"/>
      <c r="CU83" s="31"/>
      <c r="CV83" s="182"/>
      <c r="CW83" s="31"/>
      <c r="CX83" s="31"/>
      <c r="CY83" s="31"/>
      <c r="CZ83" s="31"/>
      <c r="DA83" s="31"/>
      <c r="DB83" s="31"/>
      <c r="DC83" s="31"/>
    </row>
    <row r="84" ht="17.25" customHeight="1">
      <c r="A84" s="182"/>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839"/>
      <c r="AF84" s="182"/>
      <c r="AG84" s="182"/>
      <c r="AH84" s="182"/>
      <c r="AI84" s="182"/>
      <c r="AJ84" s="182"/>
      <c r="AK84" s="182"/>
      <c r="AL84" s="182"/>
      <c r="AM84" s="182"/>
      <c r="AN84" s="182"/>
      <c r="AO84" s="45"/>
      <c r="AP84" s="182"/>
      <c r="AQ84" s="182"/>
      <c r="AR84" s="182"/>
      <c r="AS84" s="182"/>
      <c r="AT84" s="182"/>
      <c r="AU84" s="182"/>
      <c r="AV84" s="182"/>
      <c r="AW84" s="182"/>
      <c r="AX84" s="182"/>
      <c r="AY84" s="182"/>
      <c r="AZ84" s="182"/>
      <c r="BA84" s="31"/>
      <c r="BB84" s="182"/>
      <c r="BC84" s="182"/>
      <c r="BD84" s="182"/>
      <c r="BE84" s="182"/>
      <c r="BF84" s="31"/>
      <c r="BG84" s="182"/>
      <c r="BH84" s="182"/>
      <c r="BI84" s="31"/>
      <c r="BJ84" s="31"/>
      <c r="BK84" s="31"/>
      <c r="BL84" s="31"/>
      <c r="BM84" s="31"/>
      <c r="BN84" s="31"/>
      <c r="BO84" s="31"/>
      <c r="BP84" s="182"/>
      <c r="BQ84" s="31"/>
      <c r="BR84" s="31"/>
      <c r="BS84" s="31"/>
      <c r="BT84" s="31"/>
      <c r="BU84" s="31"/>
      <c r="BV84" s="31"/>
      <c r="BW84" s="31"/>
      <c r="BX84" s="182"/>
      <c r="BY84" s="31"/>
      <c r="BZ84" s="31"/>
      <c r="CA84" s="31"/>
      <c r="CB84" s="31"/>
      <c r="CC84" s="31"/>
      <c r="CD84" s="31"/>
      <c r="CE84" s="31"/>
      <c r="CF84" s="182"/>
      <c r="CG84" s="31"/>
      <c r="CH84" s="31"/>
      <c r="CI84" s="31"/>
      <c r="CJ84" s="31"/>
      <c r="CK84" s="31"/>
      <c r="CL84" s="31"/>
      <c r="CM84" s="31"/>
      <c r="CN84" s="182"/>
      <c r="CO84" s="31"/>
      <c r="CP84" s="31"/>
      <c r="CQ84" s="31"/>
      <c r="CR84" s="31"/>
      <c r="CS84" s="31"/>
      <c r="CT84" s="31"/>
      <c r="CU84" s="31"/>
      <c r="CV84" s="182"/>
      <c r="CW84" s="31"/>
      <c r="CX84" s="31"/>
      <c r="CY84" s="31"/>
      <c r="CZ84" s="31"/>
      <c r="DA84" s="31"/>
      <c r="DB84" s="31"/>
      <c r="DC84" s="31"/>
    </row>
    <row r="85" ht="17.25" customHeight="1">
      <c r="A85" s="182"/>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839"/>
      <c r="AF85" s="182"/>
      <c r="AG85" s="182"/>
      <c r="AH85" s="182"/>
      <c r="AI85" s="182"/>
      <c r="AJ85" s="182"/>
      <c r="AK85" s="182"/>
      <c r="AL85" s="182"/>
      <c r="AM85" s="182"/>
      <c r="AN85" s="182"/>
      <c r="AO85" s="45"/>
      <c r="AP85" s="182"/>
      <c r="AQ85" s="182"/>
      <c r="AR85" s="182"/>
      <c r="AS85" s="182"/>
      <c r="AT85" s="182"/>
      <c r="AU85" s="182"/>
      <c r="AV85" s="182"/>
      <c r="AW85" s="182"/>
      <c r="AX85" s="182"/>
      <c r="AY85" s="182"/>
      <c r="AZ85" s="182"/>
      <c r="BA85" s="31"/>
      <c r="BB85" s="182"/>
      <c r="BC85" s="182"/>
      <c r="BD85" s="182"/>
      <c r="BE85" s="182"/>
      <c r="BF85" s="31"/>
      <c r="BG85" s="182"/>
      <c r="BH85" s="182"/>
      <c r="BI85" s="31"/>
      <c r="BJ85" s="31"/>
      <c r="BK85" s="31"/>
      <c r="BL85" s="31"/>
      <c r="BM85" s="31"/>
      <c r="BN85" s="31"/>
      <c r="BO85" s="31"/>
      <c r="BP85" s="182"/>
      <c r="BQ85" s="31"/>
      <c r="BR85" s="31"/>
      <c r="BS85" s="31"/>
      <c r="BT85" s="31"/>
      <c r="BU85" s="31"/>
      <c r="BV85" s="31"/>
      <c r="BW85" s="31"/>
      <c r="BX85" s="182"/>
      <c r="BY85" s="31"/>
      <c r="BZ85" s="31"/>
      <c r="CA85" s="31"/>
      <c r="CB85" s="31"/>
      <c r="CC85" s="31"/>
      <c r="CD85" s="31"/>
      <c r="CE85" s="31"/>
      <c r="CF85" s="182"/>
      <c r="CG85" s="31"/>
      <c r="CH85" s="31"/>
      <c r="CI85" s="31"/>
      <c r="CJ85" s="31"/>
      <c r="CK85" s="31"/>
      <c r="CL85" s="31"/>
      <c r="CM85" s="31"/>
      <c r="CN85" s="182"/>
      <c r="CO85" s="31"/>
      <c r="CP85" s="31"/>
      <c r="CQ85" s="31"/>
      <c r="CR85" s="31"/>
      <c r="CS85" s="31"/>
      <c r="CT85" s="31"/>
      <c r="CU85" s="31"/>
      <c r="CV85" s="182"/>
      <c r="CW85" s="31"/>
      <c r="CX85" s="31"/>
      <c r="CY85" s="31"/>
      <c r="CZ85" s="31"/>
      <c r="DA85" s="31"/>
      <c r="DB85" s="31"/>
      <c r="DC85" s="31"/>
    </row>
    <row r="86" ht="17.25" customHeight="1">
      <c r="A86" s="182"/>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839"/>
      <c r="AF86" s="182"/>
      <c r="AG86" s="182"/>
      <c r="AH86" s="182"/>
      <c r="AI86" s="182"/>
      <c r="AJ86" s="182"/>
      <c r="AK86" s="182"/>
      <c r="AL86" s="182"/>
      <c r="AM86" s="182"/>
      <c r="AN86" s="182"/>
      <c r="AO86" s="45"/>
      <c r="AP86" s="182"/>
      <c r="AQ86" s="182"/>
      <c r="AR86" s="182"/>
      <c r="AS86" s="182"/>
      <c r="AT86" s="182"/>
      <c r="AU86" s="182"/>
      <c r="AV86" s="182"/>
      <c r="AW86" s="182"/>
      <c r="AX86" s="182"/>
      <c r="AY86" s="182"/>
      <c r="AZ86" s="182"/>
      <c r="BA86" s="31"/>
      <c r="BB86" s="182"/>
      <c r="BC86" s="182"/>
      <c r="BD86" s="182"/>
      <c r="BE86" s="182"/>
      <c r="BF86" s="31"/>
      <c r="BG86" s="182"/>
      <c r="BH86" s="182"/>
      <c r="BI86" s="31"/>
      <c r="BJ86" s="31"/>
      <c r="BK86" s="31"/>
      <c r="BL86" s="31"/>
      <c r="BM86" s="31"/>
      <c r="BN86" s="31"/>
      <c r="BO86" s="31"/>
      <c r="BP86" s="182"/>
      <c r="BQ86" s="31"/>
      <c r="BR86" s="31"/>
      <c r="BS86" s="31"/>
      <c r="BT86" s="31"/>
      <c r="BU86" s="31"/>
      <c r="BV86" s="31"/>
      <c r="BW86" s="31"/>
      <c r="BX86" s="182"/>
      <c r="BY86" s="31"/>
      <c r="BZ86" s="31"/>
      <c r="CA86" s="31"/>
      <c r="CB86" s="31"/>
      <c r="CC86" s="31"/>
      <c r="CD86" s="31"/>
      <c r="CE86" s="31"/>
      <c r="CF86" s="182"/>
      <c r="CG86" s="31"/>
      <c r="CH86" s="31"/>
      <c r="CI86" s="31"/>
      <c r="CJ86" s="31"/>
      <c r="CK86" s="31"/>
      <c r="CL86" s="31"/>
      <c r="CM86" s="31"/>
      <c r="CN86" s="182"/>
      <c r="CO86" s="31"/>
      <c r="CP86" s="31"/>
      <c r="CQ86" s="31"/>
      <c r="CR86" s="31"/>
      <c r="CS86" s="31"/>
      <c r="CT86" s="31"/>
      <c r="CU86" s="31"/>
      <c r="CV86" s="182"/>
      <c r="CW86" s="31"/>
      <c r="CX86" s="31"/>
      <c r="CY86" s="31"/>
      <c r="CZ86" s="31"/>
      <c r="DA86" s="31"/>
      <c r="DB86" s="31"/>
      <c r="DC86" s="31"/>
    </row>
    <row r="87" ht="17.25" customHeight="1">
      <c r="A87" s="182"/>
      <c r="B87" s="182"/>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839"/>
      <c r="AF87" s="182"/>
      <c r="AG87" s="182"/>
      <c r="AH87" s="182"/>
      <c r="AI87" s="182"/>
      <c r="AJ87" s="182"/>
      <c r="AK87" s="182"/>
      <c r="AL87" s="182"/>
      <c r="AM87" s="182"/>
      <c r="AN87" s="182"/>
      <c r="AO87" s="45"/>
      <c r="AP87" s="182"/>
      <c r="AQ87" s="182"/>
      <c r="AR87" s="182"/>
      <c r="AS87" s="182"/>
      <c r="AT87" s="182"/>
      <c r="AU87" s="182"/>
      <c r="AV87" s="182"/>
      <c r="AW87" s="182"/>
      <c r="AX87" s="182"/>
      <c r="AY87" s="182"/>
      <c r="AZ87" s="182"/>
      <c r="BA87" s="31"/>
      <c r="BB87" s="182"/>
      <c r="BC87" s="182"/>
      <c r="BD87" s="182"/>
      <c r="BE87" s="182"/>
      <c r="BF87" s="31"/>
      <c r="BG87" s="182"/>
      <c r="BH87" s="182"/>
      <c r="BI87" s="31"/>
      <c r="BJ87" s="31"/>
      <c r="BK87" s="31"/>
      <c r="BL87" s="31"/>
      <c r="BM87" s="31"/>
      <c r="BN87" s="31"/>
      <c r="BO87" s="31"/>
      <c r="BP87" s="182"/>
      <c r="BQ87" s="31"/>
      <c r="BR87" s="31"/>
      <c r="BS87" s="31"/>
      <c r="BT87" s="31"/>
      <c r="BU87" s="31"/>
      <c r="BV87" s="31"/>
      <c r="BW87" s="31"/>
      <c r="BX87" s="182"/>
      <c r="BY87" s="31"/>
      <c r="BZ87" s="31"/>
      <c r="CA87" s="31"/>
      <c r="CB87" s="31"/>
      <c r="CC87" s="31"/>
      <c r="CD87" s="31"/>
      <c r="CE87" s="31"/>
      <c r="CF87" s="182"/>
      <c r="CG87" s="31"/>
      <c r="CH87" s="31"/>
      <c r="CI87" s="31"/>
      <c r="CJ87" s="31"/>
      <c r="CK87" s="31"/>
      <c r="CL87" s="31"/>
      <c r="CM87" s="31"/>
      <c r="CN87" s="182"/>
      <c r="CO87" s="31"/>
      <c r="CP87" s="31"/>
      <c r="CQ87" s="31"/>
      <c r="CR87" s="31"/>
      <c r="CS87" s="31"/>
      <c r="CT87" s="31"/>
      <c r="CU87" s="31"/>
      <c r="CV87" s="182"/>
      <c r="CW87" s="31"/>
      <c r="CX87" s="31"/>
      <c r="CY87" s="31"/>
      <c r="CZ87" s="31"/>
      <c r="DA87" s="31"/>
      <c r="DB87" s="31"/>
      <c r="DC87" s="31"/>
    </row>
    <row r="88" ht="17.25" customHeight="1">
      <c r="A88" s="182"/>
      <c r="B88" s="182"/>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839"/>
      <c r="AF88" s="182"/>
      <c r="AG88" s="182"/>
      <c r="AH88" s="182"/>
      <c r="AI88" s="182"/>
      <c r="AJ88" s="182"/>
      <c r="AK88" s="182"/>
      <c r="AL88" s="182"/>
      <c r="AM88" s="182"/>
      <c r="AN88" s="182"/>
      <c r="AO88" s="45"/>
      <c r="AP88" s="182"/>
      <c r="AQ88" s="182"/>
      <c r="AR88" s="182"/>
      <c r="AS88" s="182"/>
      <c r="AT88" s="182"/>
      <c r="AU88" s="182"/>
      <c r="AV88" s="182"/>
      <c r="AW88" s="182"/>
      <c r="AX88" s="182"/>
      <c r="AY88" s="182"/>
      <c r="AZ88" s="182"/>
      <c r="BA88" s="31"/>
      <c r="BB88" s="182"/>
      <c r="BC88" s="182"/>
      <c r="BD88" s="182"/>
      <c r="BE88" s="182"/>
      <c r="BF88" s="31"/>
      <c r="BG88" s="182"/>
      <c r="BH88" s="182"/>
      <c r="BI88" s="31"/>
      <c r="BJ88" s="31"/>
      <c r="BK88" s="31"/>
      <c r="BL88" s="31"/>
      <c r="BM88" s="31"/>
      <c r="BN88" s="31"/>
      <c r="BO88" s="31"/>
      <c r="BP88" s="182"/>
      <c r="BQ88" s="31"/>
      <c r="BR88" s="31"/>
      <c r="BS88" s="31"/>
      <c r="BT88" s="31"/>
      <c r="BU88" s="31"/>
      <c r="BV88" s="31"/>
      <c r="BW88" s="31"/>
      <c r="BX88" s="182"/>
      <c r="BY88" s="31"/>
      <c r="BZ88" s="31"/>
      <c r="CA88" s="31"/>
      <c r="CB88" s="31"/>
      <c r="CC88" s="31"/>
      <c r="CD88" s="31"/>
      <c r="CE88" s="31"/>
      <c r="CF88" s="182"/>
      <c r="CG88" s="31"/>
      <c r="CH88" s="31"/>
      <c r="CI88" s="31"/>
      <c r="CJ88" s="31"/>
      <c r="CK88" s="31"/>
      <c r="CL88" s="31"/>
      <c r="CM88" s="31"/>
      <c r="CN88" s="182"/>
      <c r="CO88" s="31"/>
      <c r="CP88" s="31"/>
      <c r="CQ88" s="31"/>
      <c r="CR88" s="31"/>
      <c r="CS88" s="31"/>
      <c r="CT88" s="31"/>
      <c r="CU88" s="31"/>
      <c r="CV88" s="182"/>
      <c r="CW88" s="31"/>
      <c r="CX88" s="31"/>
      <c r="CY88" s="31"/>
      <c r="CZ88" s="31"/>
      <c r="DA88" s="31"/>
      <c r="DB88" s="31"/>
      <c r="DC88" s="31"/>
    </row>
    <row r="89" ht="17.25" customHeight="1">
      <c r="A89" s="182"/>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839"/>
      <c r="AF89" s="182"/>
      <c r="AG89" s="182"/>
      <c r="AH89" s="182"/>
      <c r="AI89" s="182"/>
      <c r="AJ89" s="182"/>
      <c r="AK89" s="182"/>
      <c r="AL89" s="182"/>
      <c r="AM89" s="182"/>
      <c r="AN89" s="182"/>
      <c r="AO89" s="45"/>
      <c r="AP89" s="182"/>
      <c r="AQ89" s="182"/>
      <c r="AR89" s="182"/>
      <c r="AS89" s="182"/>
      <c r="AT89" s="182"/>
      <c r="AU89" s="182"/>
      <c r="AV89" s="182"/>
      <c r="AW89" s="182"/>
      <c r="AX89" s="182"/>
      <c r="AY89" s="182"/>
      <c r="AZ89" s="182"/>
      <c r="BA89" s="31"/>
      <c r="BB89" s="182"/>
      <c r="BC89" s="182"/>
      <c r="BD89" s="182"/>
      <c r="BE89" s="182"/>
      <c r="BF89" s="31"/>
      <c r="BG89" s="182"/>
      <c r="BH89" s="182"/>
      <c r="BI89" s="31"/>
      <c r="BJ89" s="31"/>
      <c r="BK89" s="31"/>
      <c r="BL89" s="31"/>
      <c r="BM89" s="31"/>
      <c r="BN89" s="31"/>
      <c r="BO89" s="31"/>
      <c r="BP89" s="182"/>
      <c r="BQ89" s="31"/>
      <c r="BR89" s="31"/>
      <c r="BS89" s="31"/>
      <c r="BT89" s="31"/>
      <c r="BU89" s="31"/>
      <c r="BV89" s="31"/>
      <c r="BW89" s="31"/>
      <c r="BX89" s="182"/>
      <c r="BY89" s="31"/>
      <c r="BZ89" s="31"/>
      <c r="CA89" s="31"/>
      <c r="CB89" s="31"/>
      <c r="CC89" s="31"/>
      <c r="CD89" s="31"/>
      <c r="CE89" s="31"/>
      <c r="CF89" s="182"/>
      <c r="CG89" s="31"/>
      <c r="CH89" s="31"/>
      <c r="CI89" s="31"/>
      <c r="CJ89" s="31"/>
      <c r="CK89" s="31"/>
      <c r="CL89" s="31"/>
      <c r="CM89" s="31"/>
      <c r="CN89" s="182"/>
      <c r="CO89" s="31"/>
      <c r="CP89" s="31"/>
      <c r="CQ89" s="31"/>
      <c r="CR89" s="31"/>
      <c r="CS89" s="31"/>
      <c r="CT89" s="31"/>
      <c r="CU89" s="31"/>
      <c r="CV89" s="182"/>
      <c r="CW89" s="31"/>
      <c r="CX89" s="31"/>
      <c r="CY89" s="31"/>
      <c r="CZ89" s="31"/>
      <c r="DA89" s="31"/>
      <c r="DB89" s="31"/>
      <c r="DC89" s="31"/>
    </row>
    <row r="90" ht="17.25" customHeight="1">
      <c r="A90" s="182"/>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839"/>
      <c r="AF90" s="182"/>
      <c r="AG90" s="182"/>
      <c r="AH90" s="182"/>
      <c r="AI90" s="182"/>
      <c r="AJ90" s="182"/>
      <c r="AK90" s="182"/>
      <c r="AL90" s="182"/>
      <c r="AM90" s="182"/>
      <c r="AN90" s="182"/>
      <c r="AO90" s="45"/>
      <c r="AP90" s="182"/>
      <c r="AQ90" s="182"/>
      <c r="AR90" s="182"/>
      <c r="AS90" s="182"/>
      <c r="AT90" s="182"/>
      <c r="AU90" s="182"/>
      <c r="AV90" s="182"/>
      <c r="AW90" s="182"/>
      <c r="AX90" s="182"/>
      <c r="AY90" s="182"/>
      <c r="AZ90" s="182"/>
      <c r="BA90" s="31"/>
      <c r="BB90" s="182"/>
      <c r="BC90" s="182"/>
      <c r="BD90" s="182"/>
      <c r="BE90" s="182"/>
      <c r="BF90" s="31"/>
      <c r="BG90" s="182"/>
      <c r="BH90" s="182"/>
      <c r="BI90" s="31"/>
      <c r="BJ90" s="31"/>
      <c r="BK90" s="31"/>
      <c r="BL90" s="31"/>
      <c r="BM90" s="31"/>
      <c r="BN90" s="31"/>
      <c r="BO90" s="31"/>
      <c r="BP90" s="182"/>
      <c r="BQ90" s="31"/>
      <c r="BR90" s="31"/>
      <c r="BS90" s="31"/>
      <c r="BT90" s="31"/>
      <c r="BU90" s="31"/>
      <c r="BV90" s="31"/>
      <c r="BW90" s="31"/>
      <c r="BX90" s="182"/>
      <c r="BY90" s="31"/>
      <c r="BZ90" s="31"/>
      <c r="CA90" s="31"/>
      <c r="CB90" s="31"/>
      <c r="CC90" s="31"/>
      <c r="CD90" s="31"/>
      <c r="CE90" s="31"/>
      <c r="CF90" s="182"/>
      <c r="CG90" s="31"/>
      <c r="CH90" s="31"/>
      <c r="CI90" s="31"/>
      <c r="CJ90" s="31"/>
      <c r="CK90" s="31"/>
      <c r="CL90" s="31"/>
      <c r="CM90" s="31"/>
      <c r="CN90" s="182"/>
      <c r="CO90" s="31"/>
      <c r="CP90" s="31"/>
      <c r="CQ90" s="31"/>
      <c r="CR90" s="31"/>
      <c r="CS90" s="31"/>
      <c r="CT90" s="31"/>
      <c r="CU90" s="31"/>
      <c r="CV90" s="182"/>
      <c r="CW90" s="31"/>
      <c r="CX90" s="31"/>
      <c r="CY90" s="31"/>
      <c r="CZ90" s="31"/>
      <c r="DA90" s="31"/>
      <c r="DB90" s="31"/>
      <c r="DC90" s="31"/>
    </row>
    <row r="91" ht="17.25" customHeight="1">
      <c r="A91" s="182"/>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839"/>
      <c r="AF91" s="182"/>
      <c r="AG91" s="182"/>
      <c r="AH91" s="182"/>
      <c r="AI91" s="182"/>
      <c r="AJ91" s="182"/>
      <c r="AK91" s="182"/>
      <c r="AL91" s="182"/>
      <c r="AM91" s="182"/>
      <c r="AN91" s="182"/>
      <c r="AO91" s="45"/>
      <c r="AP91" s="182"/>
      <c r="AQ91" s="182"/>
      <c r="AR91" s="182"/>
      <c r="AS91" s="182"/>
      <c r="AT91" s="182"/>
      <c r="AU91" s="182"/>
      <c r="AV91" s="182"/>
      <c r="AW91" s="182"/>
      <c r="AX91" s="182"/>
      <c r="AY91" s="182"/>
      <c r="AZ91" s="182"/>
      <c r="BA91" s="31"/>
      <c r="BB91" s="182"/>
      <c r="BC91" s="182"/>
      <c r="BD91" s="182"/>
      <c r="BE91" s="182"/>
      <c r="BF91" s="31"/>
      <c r="BG91" s="182"/>
      <c r="BH91" s="182"/>
      <c r="BI91" s="31"/>
      <c r="BJ91" s="31"/>
      <c r="BK91" s="31"/>
      <c r="BL91" s="31"/>
      <c r="BM91" s="31"/>
      <c r="BN91" s="31"/>
      <c r="BO91" s="31"/>
      <c r="BP91" s="182"/>
      <c r="BQ91" s="31"/>
      <c r="BR91" s="31"/>
      <c r="BS91" s="31"/>
      <c r="BT91" s="31"/>
      <c r="BU91" s="31"/>
      <c r="BV91" s="31"/>
      <c r="BW91" s="31"/>
      <c r="BX91" s="182"/>
      <c r="BY91" s="31"/>
      <c r="BZ91" s="31"/>
      <c r="CA91" s="31"/>
      <c r="CB91" s="31"/>
      <c r="CC91" s="31"/>
      <c r="CD91" s="31"/>
      <c r="CE91" s="31"/>
      <c r="CF91" s="182"/>
      <c r="CG91" s="31"/>
      <c r="CH91" s="31"/>
      <c r="CI91" s="31"/>
      <c r="CJ91" s="31"/>
      <c r="CK91" s="31"/>
      <c r="CL91" s="31"/>
      <c r="CM91" s="31"/>
      <c r="CN91" s="182"/>
      <c r="CO91" s="31"/>
      <c r="CP91" s="31"/>
      <c r="CQ91" s="31"/>
      <c r="CR91" s="31"/>
      <c r="CS91" s="31"/>
      <c r="CT91" s="31"/>
      <c r="CU91" s="31"/>
      <c r="CV91" s="182"/>
      <c r="CW91" s="31"/>
      <c r="CX91" s="31"/>
      <c r="CY91" s="31"/>
      <c r="CZ91" s="31"/>
      <c r="DA91" s="31"/>
      <c r="DB91" s="31"/>
      <c r="DC91" s="31"/>
    </row>
    <row r="92" ht="17.25" customHeight="1">
      <c r="A92" s="182"/>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839"/>
      <c r="AF92" s="182"/>
      <c r="AG92" s="182"/>
      <c r="AH92" s="182"/>
      <c r="AI92" s="182"/>
      <c r="AJ92" s="182"/>
      <c r="AK92" s="182"/>
      <c r="AL92" s="182"/>
      <c r="AM92" s="182"/>
      <c r="AN92" s="182"/>
      <c r="AO92" s="45"/>
      <c r="AP92" s="182"/>
      <c r="AQ92" s="182"/>
      <c r="AR92" s="182"/>
      <c r="AS92" s="182"/>
      <c r="AT92" s="182"/>
      <c r="AU92" s="182"/>
      <c r="AV92" s="182"/>
      <c r="AW92" s="182"/>
      <c r="AX92" s="182"/>
      <c r="AY92" s="182"/>
      <c r="AZ92" s="182"/>
      <c r="BA92" s="31"/>
      <c r="BB92" s="182"/>
      <c r="BC92" s="182"/>
      <c r="BD92" s="182"/>
      <c r="BE92" s="182"/>
      <c r="BF92" s="31"/>
      <c r="BG92" s="182"/>
      <c r="BH92" s="182"/>
      <c r="BI92" s="31"/>
      <c r="BJ92" s="31"/>
      <c r="BK92" s="31"/>
      <c r="BL92" s="31"/>
      <c r="BM92" s="31"/>
      <c r="BN92" s="31"/>
      <c r="BO92" s="31"/>
      <c r="BP92" s="182"/>
      <c r="BQ92" s="31"/>
      <c r="BR92" s="31"/>
      <c r="BS92" s="31"/>
      <c r="BT92" s="31"/>
      <c r="BU92" s="31"/>
      <c r="BV92" s="31"/>
      <c r="BW92" s="31"/>
      <c r="BX92" s="182"/>
      <c r="BY92" s="31"/>
      <c r="BZ92" s="31"/>
      <c r="CA92" s="31"/>
      <c r="CB92" s="31"/>
      <c r="CC92" s="31"/>
      <c r="CD92" s="31"/>
      <c r="CE92" s="31"/>
      <c r="CF92" s="182"/>
      <c r="CG92" s="31"/>
      <c r="CH92" s="31"/>
      <c r="CI92" s="31"/>
      <c r="CJ92" s="31"/>
      <c r="CK92" s="31"/>
      <c r="CL92" s="31"/>
      <c r="CM92" s="31"/>
      <c r="CN92" s="182"/>
      <c r="CO92" s="31"/>
      <c r="CP92" s="31"/>
      <c r="CQ92" s="31"/>
      <c r="CR92" s="31"/>
      <c r="CS92" s="31"/>
      <c r="CT92" s="31"/>
      <c r="CU92" s="31"/>
      <c r="CV92" s="182"/>
      <c r="CW92" s="31"/>
      <c r="CX92" s="31"/>
      <c r="CY92" s="31"/>
      <c r="CZ92" s="31"/>
      <c r="DA92" s="31"/>
      <c r="DB92" s="31"/>
      <c r="DC92" s="31"/>
    </row>
    <row r="93" ht="17.25" customHeight="1">
      <c r="A93" s="182"/>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839"/>
      <c r="AF93" s="182"/>
      <c r="AG93" s="182"/>
      <c r="AH93" s="182"/>
      <c r="AI93" s="182"/>
      <c r="AJ93" s="182"/>
      <c r="AK93" s="182"/>
      <c r="AL93" s="182"/>
      <c r="AM93" s="182"/>
      <c r="AN93" s="182"/>
      <c r="AO93" s="45"/>
      <c r="AP93" s="182"/>
      <c r="AQ93" s="182"/>
      <c r="AR93" s="182"/>
      <c r="AS93" s="182"/>
      <c r="AT93" s="182"/>
      <c r="AU93" s="182"/>
      <c r="AV93" s="182"/>
      <c r="AW93" s="182"/>
      <c r="AX93" s="182"/>
      <c r="AY93" s="182"/>
      <c r="AZ93" s="182"/>
      <c r="BA93" s="31"/>
      <c r="BB93" s="182"/>
      <c r="BC93" s="182"/>
      <c r="BD93" s="182"/>
      <c r="BE93" s="182"/>
      <c r="BF93" s="31"/>
      <c r="BG93" s="182"/>
      <c r="BH93" s="182"/>
      <c r="BI93" s="31"/>
      <c r="BJ93" s="31"/>
      <c r="BK93" s="31"/>
      <c r="BL93" s="31"/>
      <c r="BM93" s="31"/>
      <c r="BN93" s="31"/>
      <c r="BO93" s="31"/>
      <c r="BP93" s="182"/>
      <c r="BQ93" s="31"/>
      <c r="BR93" s="31"/>
      <c r="BS93" s="31"/>
      <c r="BT93" s="31"/>
      <c r="BU93" s="31"/>
      <c r="BV93" s="31"/>
      <c r="BW93" s="31"/>
      <c r="BX93" s="182"/>
      <c r="BY93" s="31"/>
      <c r="BZ93" s="31"/>
      <c r="CA93" s="31"/>
      <c r="CB93" s="31"/>
      <c r="CC93" s="31"/>
      <c r="CD93" s="31"/>
      <c r="CE93" s="31"/>
      <c r="CF93" s="182"/>
      <c r="CG93" s="31"/>
      <c r="CH93" s="31"/>
      <c r="CI93" s="31"/>
      <c r="CJ93" s="31"/>
      <c r="CK93" s="31"/>
      <c r="CL93" s="31"/>
      <c r="CM93" s="31"/>
      <c r="CN93" s="182"/>
      <c r="CO93" s="31"/>
      <c r="CP93" s="31"/>
      <c r="CQ93" s="31"/>
      <c r="CR93" s="31"/>
      <c r="CS93" s="31"/>
      <c r="CT93" s="31"/>
      <c r="CU93" s="31"/>
      <c r="CV93" s="182"/>
      <c r="CW93" s="31"/>
      <c r="CX93" s="31"/>
      <c r="CY93" s="31"/>
      <c r="CZ93" s="31"/>
      <c r="DA93" s="31"/>
      <c r="DB93" s="31"/>
      <c r="DC93" s="31"/>
    </row>
    <row r="94" ht="17.25" customHeight="1">
      <c r="A94" s="182"/>
      <c r="B94" s="182"/>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839"/>
      <c r="AF94" s="182"/>
      <c r="AG94" s="182"/>
      <c r="AH94" s="182"/>
      <c r="AI94" s="182"/>
      <c r="AJ94" s="182"/>
      <c r="AK94" s="182"/>
      <c r="AL94" s="182"/>
      <c r="AM94" s="182"/>
      <c r="AN94" s="182"/>
      <c r="AO94" s="45"/>
      <c r="AP94" s="182"/>
      <c r="AQ94" s="182"/>
      <c r="AR94" s="182"/>
      <c r="AS94" s="182"/>
      <c r="AT94" s="182"/>
      <c r="AU94" s="182"/>
      <c r="AV94" s="182"/>
      <c r="AW94" s="182"/>
      <c r="AX94" s="182"/>
      <c r="AY94" s="182"/>
      <c r="AZ94" s="182"/>
      <c r="BA94" s="31"/>
      <c r="BB94" s="182"/>
      <c r="BC94" s="182"/>
      <c r="BD94" s="182"/>
      <c r="BE94" s="182"/>
      <c r="BF94" s="31"/>
      <c r="BG94" s="182"/>
      <c r="BH94" s="182"/>
      <c r="BI94" s="31"/>
      <c r="BJ94" s="31"/>
      <c r="BK94" s="31"/>
      <c r="BL94" s="31"/>
      <c r="BM94" s="31"/>
      <c r="BN94" s="31"/>
      <c r="BO94" s="31"/>
      <c r="BP94" s="182"/>
      <c r="BQ94" s="31"/>
      <c r="BR94" s="31"/>
      <c r="BS94" s="31"/>
      <c r="BT94" s="31"/>
      <c r="BU94" s="31"/>
      <c r="BV94" s="31"/>
      <c r="BW94" s="31"/>
      <c r="BX94" s="182"/>
      <c r="BY94" s="31"/>
      <c r="BZ94" s="31"/>
      <c r="CA94" s="31"/>
      <c r="CB94" s="31"/>
      <c r="CC94" s="31"/>
      <c r="CD94" s="31"/>
      <c r="CE94" s="31"/>
      <c r="CF94" s="182"/>
      <c r="CG94" s="31"/>
      <c r="CH94" s="31"/>
      <c r="CI94" s="31"/>
      <c r="CJ94" s="31"/>
      <c r="CK94" s="31"/>
      <c r="CL94" s="31"/>
      <c r="CM94" s="31"/>
      <c r="CN94" s="182"/>
      <c r="CO94" s="31"/>
      <c r="CP94" s="31"/>
      <c r="CQ94" s="31"/>
      <c r="CR94" s="31"/>
      <c r="CS94" s="31"/>
      <c r="CT94" s="31"/>
      <c r="CU94" s="31"/>
      <c r="CV94" s="182"/>
      <c r="CW94" s="31"/>
      <c r="CX94" s="31"/>
      <c r="CY94" s="31"/>
      <c r="CZ94" s="31"/>
      <c r="DA94" s="31"/>
      <c r="DB94" s="31"/>
      <c r="DC94" s="31"/>
    </row>
    <row r="95" ht="17.25" customHeight="1">
      <c r="A95" s="182"/>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839"/>
      <c r="AF95" s="182"/>
      <c r="AG95" s="182"/>
      <c r="AH95" s="182"/>
      <c r="AI95" s="182"/>
      <c r="AJ95" s="182"/>
      <c r="AK95" s="182"/>
      <c r="AL95" s="182"/>
      <c r="AM95" s="182"/>
      <c r="AN95" s="182"/>
      <c r="AO95" s="45"/>
      <c r="AP95" s="182"/>
      <c r="AQ95" s="182"/>
      <c r="AR95" s="182"/>
      <c r="AS95" s="182"/>
      <c r="AT95" s="182"/>
      <c r="AU95" s="182"/>
      <c r="AV95" s="182"/>
      <c r="AW95" s="182"/>
      <c r="AX95" s="182"/>
      <c r="AY95" s="182"/>
      <c r="AZ95" s="182"/>
      <c r="BA95" s="31"/>
      <c r="BB95" s="182"/>
      <c r="BC95" s="182"/>
      <c r="BD95" s="182"/>
      <c r="BE95" s="182"/>
      <c r="BF95" s="31"/>
      <c r="BG95" s="182"/>
      <c r="BH95" s="182"/>
      <c r="BI95" s="31"/>
      <c r="BJ95" s="31"/>
      <c r="BK95" s="31"/>
      <c r="BL95" s="31"/>
      <c r="BM95" s="31"/>
      <c r="BN95" s="31"/>
      <c r="BO95" s="31"/>
      <c r="BP95" s="182"/>
      <c r="BQ95" s="31"/>
      <c r="BR95" s="31"/>
      <c r="BS95" s="31"/>
      <c r="BT95" s="31"/>
      <c r="BU95" s="31"/>
      <c r="BV95" s="31"/>
      <c r="BW95" s="31"/>
      <c r="BX95" s="182"/>
      <c r="BY95" s="31"/>
      <c r="BZ95" s="31"/>
      <c r="CA95" s="31"/>
      <c r="CB95" s="31"/>
      <c r="CC95" s="31"/>
      <c r="CD95" s="31"/>
      <c r="CE95" s="31"/>
      <c r="CF95" s="182"/>
      <c r="CG95" s="31"/>
      <c r="CH95" s="31"/>
      <c r="CI95" s="31"/>
      <c r="CJ95" s="31"/>
      <c r="CK95" s="31"/>
      <c r="CL95" s="31"/>
      <c r="CM95" s="31"/>
      <c r="CN95" s="182"/>
      <c r="CO95" s="31"/>
      <c r="CP95" s="31"/>
      <c r="CQ95" s="31"/>
      <c r="CR95" s="31"/>
      <c r="CS95" s="31"/>
      <c r="CT95" s="31"/>
      <c r="CU95" s="31"/>
      <c r="CV95" s="182"/>
      <c r="CW95" s="31"/>
      <c r="CX95" s="31"/>
      <c r="CY95" s="31"/>
      <c r="CZ95" s="31"/>
      <c r="DA95" s="31"/>
      <c r="DB95" s="31"/>
      <c r="DC95" s="31"/>
    </row>
    <row r="96" ht="17.25" customHeight="1">
      <c r="A96" s="182"/>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839"/>
      <c r="AF96" s="182"/>
      <c r="AG96" s="182"/>
      <c r="AH96" s="182"/>
      <c r="AI96" s="182"/>
      <c r="AJ96" s="182"/>
      <c r="AK96" s="182"/>
      <c r="AL96" s="182"/>
      <c r="AM96" s="182"/>
      <c r="AN96" s="182"/>
      <c r="AO96" s="45"/>
      <c r="AP96" s="182"/>
      <c r="AQ96" s="182"/>
      <c r="AR96" s="182"/>
      <c r="AS96" s="182"/>
      <c r="AT96" s="182"/>
      <c r="AU96" s="182"/>
      <c r="AV96" s="182"/>
      <c r="AW96" s="182"/>
      <c r="AX96" s="182"/>
      <c r="AY96" s="182"/>
      <c r="AZ96" s="182"/>
      <c r="BA96" s="31"/>
      <c r="BB96" s="182"/>
      <c r="BC96" s="182"/>
      <c r="BD96" s="182"/>
      <c r="BE96" s="182"/>
      <c r="BF96" s="31"/>
      <c r="BG96" s="182"/>
      <c r="BH96" s="182"/>
      <c r="BI96" s="31"/>
      <c r="BJ96" s="31"/>
      <c r="BK96" s="31"/>
      <c r="BL96" s="31"/>
      <c r="BM96" s="31"/>
      <c r="BN96" s="31"/>
      <c r="BO96" s="31"/>
      <c r="BP96" s="182"/>
      <c r="BQ96" s="31"/>
      <c r="BR96" s="31"/>
      <c r="BS96" s="31"/>
      <c r="BT96" s="31"/>
      <c r="BU96" s="31"/>
      <c r="BV96" s="31"/>
      <c r="BW96" s="31"/>
      <c r="BX96" s="182"/>
      <c r="BY96" s="31"/>
      <c r="BZ96" s="31"/>
      <c r="CA96" s="31"/>
      <c r="CB96" s="31"/>
      <c r="CC96" s="31"/>
      <c r="CD96" s="31"/>
      <c r="CE96" s="31"/>
      <c r="CF96" s="182"/>
      <c r="CG96" s="31"/>
      <c r="CH96" s="31"/>
      <c r="CI96" s="31"/>
      <c r="CJ96" s="31"/>
      <c r="CK96" s="31"/>
      <c r="CL96" s="31"/>
      <c r="CM96" s="31"/>
      <c r="CN96" s="182"/>
      <c r="CO96" s="31"/>
      <c r="CP96" s="31"/>
      <c r="CQ96" s="31"/>
      <c r="CR96" s="31"/>
      <c r="CS96" s="31"/>
      <c r="CT96" s="31"/>
      <c r="CU96" s="31"/>
      <c r="CV96" s="182"/>
      <c r="CW96" s="31"/>
      <c r="CX96" s="31"/>
      <c r="CY96" s="31"/>
      <c r="CZ96" s="31"/>
      <c r="DA96" s="31"/>
      <c r="DB96" s="31"/>
      <c r="DC96" s="31"/>
    </row>
    <row r="97" ht="17.25" customHeight="1">
      <c r="A97" s="182"/>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839"/>
      <c r="AF97" s="182"/>
      <c r="AG97" s="182"/>
      <c r="AH97" s="182"/>
      <c r="AI97" s="182"/>
      <c r="AJ97" s="182"/>
      <c r="AK97" s="182"/>
      <c r="AL97" s="182"/>
      <c r="AM97" s="182"/>
      <c r="AN97" s="182"/>
      <c r="AO97" s="45"/>
      <c r="AP97" s="182"/>
      <c r="AQ97" s="182"/>
      <c r="AR97" s="182"/>
      <c r="AS97" s="182"/>
      <c r="AT97" s="182"/>
      <c r="AU97" s="182"/>
      <c r="AV97" s="182"/>
      <c r="AW97" s="182"/>
      <c r="AX97" s="182"/>
      <c r="AY97" s="182"/>
      <c r="AZ97" s="182"/>
      <c r="BA97" s="31"/>
      <c r="BB97" s="182"/>
      <c r="BC97" s="182"/>
      <c r="BD97" s="182"/>
      <c r="BE97" s="182"/>
      <c r="BF97" s="31"/>
      <c r="BG97" s="182"/>
      <c r="BH97" s="182"/>
      <c r="BI97" s="31"/>
      <c r="BJ97" s="31"/>
      <c r="BK97" s="31"/>
      <c r="BL97" s="31"/>
      <c r="BM97" s="31"/>
      <c r="BN97" s="31"/>
      <c r="BO97" s="31"/>
      <c r="BP97" s="182"/>
      <c r="BQ97" s="31"/>
      <c r="BR97" s="31"/>
      <c r="BS97" s="31"/>
      <c r="BT97" s="31"/>
      <c r="BU97" s="31"/>
      <c r="BV97" s="31"/>
      <c r="BW97" s="31"/>
      <c r="BX97" s="182"/>
      <c r="BY97" s="31"/>
      <c r="BZ97" s="31"/>
      <c r="CA97" s="31"/>
      <c r="CB97" s="31"/>
      <c r="CC97" s="31"/>
      <c r="CD97" s="31"/>
      <c r="CE97" s="31"/>
      <c r="CF97" s="182"/>
      <c r="CG97" s="31"/>
      <c r="CH97" s="31"/>
      <c r="CI97" s="31"/>
      <c r="CJ97" s="31"/>
      <c r="CK97" s="31"/>
      <c r="CL97" s="31"/>
      <c r="CM97" s="31"/>
      <c r="CN97" s="182"/>
      <c r="CO97" s="31"/>
      <c r="CP97" s="31"/>
      <c r="CQ97" s="31"/>
      <c r="CR97" s="31"/>
      <c r="CS97" s="31"/>
      <c r="CT97" s="31"/>
      <c r="CU97" s="31"/>
      <c r="CV97" s="182"/>
      <c r="CW97" s="31"/>
      <c r="CX97" s="31"/>
      <c r="CY97" s="31"/>
      <c r="CZ97" s="31"/>
      <c r="DA97" s="31"/>
      <c r="DB97" s="31"/>
      <c r="DC97" s="31"/>
    </row>
    <row r="98" ht="17.25" customHeight="1">
      <c r="A98" s="182"/>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839"/>
      <c r="AF98" s="182"/>
      <c r="AG98" s="182"/>
      <c r="AH98" s="182"/>
      <c r="AI98" s="182"/>
      <c r="AJ98" s="182"/>
      <c r="AK98" s="182"/>
      <c r="AL98" s="182"/>
      <c r="AM98" s="182"/>
      <c r="AN98" s="182"/>
      <c r="AO98" s="45"/>
      <c r="AP98" s="182"/>
      <c r="AQ98" s="182"/>
      <c r="AR98" s="182"/>
      <c r="AS98" s="182"/>
      <c r="AT98" s="182"/>
      <c r="AU98" s="182"/>
      <c r="AV98" s="182"/>
      <c r="AW98" s="182"/>
      <c r="AX98" s="182"/>
      <c r="AY98" s="182"/>
      <c r="AZ98" s="182"/>
      <c r="BA98" s="31"/>
      <c r="BB98" s="182"/>
      <c r="BC98" s="182"/>
      <c r="BD98" s="182"/>
      <c r="BE98" s="182"/>
      <c r="BF98" s="31"/>
      <c r="BG98" s="182"/>
      <c r="BH98" s="182"/>
      <c r="BI98" s="31"/>
      <c r="BJ98" s="31"/>
      <c r="BK98" s="31"/>
      <c r="BL98" s="31"/>
      <c r="BM98" s="31"/>
      <c r="BN98" s="31"/>
      <c r="BO98" s="31"/>
      <c r="BP98" s="182"/>
      <c r="BQ98" s="31"/>
      <c r="BR98" s="31"/>
      <c r="BS98" s="31"/>
      <c r="BT98" s="31"/>
      <c r="BU98" s="31"/>
      <c r="BV98" s="31"/>
      <c r="BW98" s="31"/>
      <c r="BX98" s="182"/>
      <c r="BY98" s="31"/>
      <c r="BZ98" s="31"/>
      <c r="CA98" s="31"/>
      <c r="CB98" s="31"/>
      <c r="CC98" s="31"/>
      <c r="CD98" s="31"/>
      <c r="CE98" s="31"/>
      <c r="CF98" s="182"/>
      <c r="CG98" s="31"/>
      <c r="CH98" s="31"/>
      <c r="CI98" s="31"/>
      <c r="CJ98" s="31"/>
      <c r="CK98" s="31"/>
      <c r="CL98" s="31"/>
      <c r="CM98" s="31"/>
      <c r="CN98" s="182"/>
      <c r="CO98" s="31"/>
      <c r="CP98" s="31"/>
      <c r="CQ98" s="31"/>
      <c r="CR98" s="31"/>
      <c r="CS98" s="31"/>
      <c r="CT98" s="31"/>
      <c r="CU98" s="31"/>
      <c r="CV98" s="182"/>
      <c r="CW98" s="31"/>
      <c r="CX98" s="31"/>
      <c r="CY98" s="31"/>
      <c r="CZ98" s="31"/>
      <c r="DA98" s="31"/>
      <c r="DB98" s="31"/>
      <c r="DC98" s="31"/>
    </row>
    <row r="99" ht="17.25" customHeight="1">
      <c r="A99" s="182"/>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839"/>
      <c r="AF99" s="182"/>
      <c r="AG99" s="182"/>
      <c r="AH99" s="182"/>
      <c r="AI99" s="182"/>
      <c r="AJ99" s="182"/>
      <c r="AK99" s="182"/>
      <c r="AL99" s="182"/>
      <c r="AM99" s="182"/>
      <c r="AN99" s="182"/>
      <c r="AO99" s="45"/>
      <c r="AP99" s="182"/>
      <c r="AQ99" s="182"/>
      <c r="AR99" s="182"/>
      <c r="AS99" s="182"/>
      <c r="AT99" s="182"/>
      <c r="AU99" s="182"/>
      <c r="AV99" s="182"/>
      <c r="AW99" s="182"/>
      <c r="AX99" s="182"/>
      <c r="AY99" s="182"/>
      <c r="AZ99" s="182"/>
      <c r="BA99" s="31"/>
      <c r="BB99" s="182"/>
      <c r="BC99" s="182"/>
      <c r="BD99" s="182"/>
      <c r="BE99" s="182"/>
      <c r="BF99" s="31"/>
      <c r="BG99" s="182"/>
      <c r="BH99" s="182"/>
      <c r="BI99" s="31"/>
      <c r="BJ99" s="31"/>
      <c r="BK99" s="31"/>
      <c r="BL99" s="31"/>
      <c r="BM99" s="31"/>
      <c r="BN99" s="31"/>
      <c r="BO99" s="31"/>
      <c r="BP99" s="182"/>
      <c r="BQ99" s="31"/>
      <c r="BR99" s="31"/>
      <c r="BS99" s="31"/>
      <c r="BT99" s="31"/>
      <c r="BU99" s="31"/>
      <c r="BV99" s="31"/>
      <c r="BW99" s="31"/>
      <c r="BX99" s="182"/>
      <c r="BY99" s="31"/>
      <c r="BZ99" s="31"/>
      <c r="CA99" s="31"/>
      <c r="CB99" s="31"/>
      <c r="CC99" s="31"/>
      <c r="CD99" s="31"/>
      <c r="CE99" s="31"/>
      <c r="CF99" s="182"/>
      <c r="CG99" s="31"/>
      <c r="CH99" s="31"/>
      <c r="CI99" s="31"/>
      <c r="CJ99" s="31"/>
      <c r="CK99" s="31"/>
      <c r="CL99" s="31"/>
      <c r="CM99" s="31"/>
      <c r="CN99" s="182"/>
      <c r="CO99" s="31"/>
      <c r="CP99" s="31"/>
      <c r="CQ99" s="31"/>
      <c r="CR99" s="31"/>
      <c r="CS99" s="31"/>
      <c r="CT99" s="31"/>
      <c r="CU99" s="31"/>
      <c r="CV99" s="182"/>
      <c r="CW99" s="31"/>
      <c r="CX99" s="31"/>
      <c r="CY99" s="31"/>
      <c r="CZ99" s="31"/>
      <c r="DA99" s="31"/>
      <c r="DB99" s="31"/>
      <c r="DC99" s="31"/>
    </row>
    <row r="100" ht="17.25" customHeight="1">
      <c r="A100" s="182"/>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839"/>
      <c r="AF100" s="182"/>
      <c r="AG100" s="182"/>
      <c r="AH100" s="182"/>
      <c r="AI100" s="182"/>
      <c r="AJ100" s="182"/>
      <c r="AK100" s="182"/>
      <c r="AL100" s="182"/>
      <c r="AM100" s="182"/>
      <c r="AN100" s="182"/>
      <c r="AO100" s="45"/>
      <c r="AP100" s="182"/>
      <c r="AQ100" s="182"/>
      <c r="AR100" s="182"/>
      <c r="AS100" s="182"/>
      <c r="AT100" s="182"/>
      <c r="AU100" s="182"/>
      <c r="AV100" s="182"/>
      <c r="AW100" s="182"/>
      <c r="AX100" s="182"/>
      <c r="AY100" s="182"/>
      <c r="AZ100" s="182"/>
      <c r="BA100" s="31"/>
      <c r="BB100" s="182"/>
      <c r="BC100" s="182"/>
      <c r="BD100" s="182"/>
      <c r="BE100" s="182"/>
      <c r="BF100" s="31"/>
      <c r="BG100" s="182"/>
      <c r="BH100" s="182"/>
      <c r="BI100" s="31"/>
      <c r="BJ100" s="31"/>
      <c r="BK100" s="31"/>
      <c r="BL100" s="31"/>
      <c r="BM100" s="31"/>
      <c r="BN100" s="31"/>
      <c r="BO100" s="31"/>
      <c r="BP100" s="182"/>
      <c r="BQ100" s="31"/>
      <c r="BR100" s="31"/>
      <c r="BS100" s="31"/>
      <c r="BT100" s="31"/>
      <c r="BU100" s="31"/>
      <c r="BV100" s="31"/>
      <c r="BW100" s="31"/>
      <c r="BX100" s="182"/>
      <c r="BY100" s="31"/>
      <c r="BZ100" s="31"/>
      <c r="CA100" s="31"/>
      <c r="CB100" s="31"/>
      <c r="CC100" s="31"/>
      <c r="CD100" s="31"/>
      <c r="CE100" s="31"/>
      <c r="CF100" s="182"/>
      <c r="CG100" s="31"/>
      <c r="CH100" s="31"/>
      <c r="CI100" s="31"/>
      <c r="CJ100" s="31"/>
      <c r="CK100" s="31"/>
      <c r="CL100" s="31"/>
      <c r="CM100" s="31"/>
      <c r="CN100" s="182"/>
      <c r="CO100" s="31"/>
      <c r="CP100" s="31"/>
      <c r="CQ100" s="31"/>
      <c r="CR100" s="31"/>
      <c r="CS100" s="31"/>
      <c r="CT100" s="31"/>
      <c r="CU100" s="31"/>
      <c r="CV100" s="182"/>
      <c r="CW100" s="31"/>
      <c r="CX100" s="31"/>
      <c r="CY100" s="31"/>
      <c r="CZ100" s="31"/>
      <c r="DA100" s="31"/>
      <c r="DB100" s="31"/>
      <c r="DC100" s="31"/>
    </row>
  </sheetData>
  <mergeCells count="460">
    <mergeCell ref="DA36:DB36"/>
    <mergeCell ref="DA35:DB35"/>
    <mergeCell ref="CS39:CT39"/>
    <mergeCell ref="CS37:CT37"/>
    <mergeCell ref="CS38:CT38"/>
    <mergeCell ref="CS36:CT36"/>
    <mergeCell ref="CW36:CX36"/>
    <mergeCell ref="CS35:CT35"/>
    <mergeCell ref="CW35:CX35"/>
    <mergeCell ref="CG54:CL54"/>
    <mergeCell ref="CK53:CL53"/>
    <mergeCell ref="CS53:CT53"/>
    <mergeCell ref="DA53:DB53"/>
    <mergeCell ref="CS52:CT52"/>
    <mergeCell ref="DA52:DB52"/>
    <mergeCell ref="CO50:CT50"/>
    <mergeCell ref="CY46:DB46"/>
    <mergeCell ref="CW46:CX46"/>
    <mergeCell ref="DA44:DB44"/>
    <mergeCell ref="CW45:CX45"/>
    <mergeCell ref="CY45:DB45"/>
    <mergeCell ref="CW48:DB49"/>
    <mergeCell ref="CW50:DB50"/>
    <mergeCell ref="CQ47:CT47"/>
    <mergeCell ref="CW47:CX47"/>
    <mergeCell ref="CY47:DB47"/>
    <mergeCell ref="CO48:CT49"/>
    <mergeCell ref="CQ46:CT46"/>
    <mergeCell ref="CG45:CH45"/>
    <mergeCell ref="CI45:CL45"/>
    <mergeCell ref="CQ45:CT45"/>
    <mergeCell ref="CK39:CL39"/>
    <mergeCell ref="CK37:CL37"/>
    <mergeCell ref="CO47:CP47"/>
    <mergeCell ref="CO46:CP46"/>
    <mergeCell ref="CO45:CP45"/>
    <mergeCell ref="CO41:CP41"/>
    <mergeCell ref="CS41:CT41"/>
    <mergeCell ref="CS44:CT44"/>
    <mergeCell ref="CS40:CT40"/>
    <mergeCell ref="CO39:CP39"/>
    <mergeCell ref="CO40:CP40"/>
    <mergeCell ref="CO37:CP37"/>
    <mergeCell ref="CO38:CP38"/>
    <mergeCell ref="CO36:CP36"/>
    <mergeCell ref="CO35:CP35"/>
    <mergeCell ref="CO34:CP34"/>
    <mergeCell ref="AY34:BA34"/>
    <mergeCell ref="AY33:BA33"/>
    <mergeCell ref="BD33:BF33"/>
    <mergeCell ref="BI33:BN33"/>
    <mergeCell ref="BQ33:BV33"/>
    <mergeCell ref="BI32:BN32"/>
    <mergeCell ref="BI31:BJ31"/>
    <mergeCell ref="CC29:CD29"/>
    <mergeCell ref="CC28:CD28"/>
    <mergeCell ref="CA27:CD27"/>
    <mergeCell ref="BU28:BV28"/>
    <mergeCell ref="BS27:BV27"/>
    <mergeCell ref="BQ32:BV32"/>
    <mergeCell ref="BQ31:BR31"/>
    <mergeCell ref="BY31:BZ31"/>
    <mergeCell ref="BM29:BN29"/>
    <mergeCell ref="BU29:BV29"/>
    <mergeCell ref="BM28:BN28"/>
    <mergeCell ref="BK27:BN27"/>
    <mergeCell ref="BY23:BZ23"/>
    <mergeCell ref="CA23:CD23"/>
    <mergeCell ref="BY22:BZ22"/>
    <mergeCell ref="CA22:CD22"/>
    <mergeCell ref="BY21:BZ21"/>
    <mergeCell ref="CA21:CD21"/>
    <mergeCell ref="BQ26:BV26"/>
    <mergeCell ref="BQ24:BV25"/>
    <mergeCell ref="BI26:BN26"/>
    <mergeCell ref="BY26:CD26"/>
    <mergeCell ref="BK23:BN23"/>
    <mergeCell ref="BQ23:BR23"/>
    <mergeCell ref="BS23:BV23"/>
    <mergeCell ref="BI24:BN25"/>
    <mergeCell ref="BY24:CD25"/>
    <mergeCell ref="BD20:BF20"/>
    <mergeCell ref="BD21:BF21"/>
    <mergeCell ref="BI23:BJ23"/>
    <mergeCell ref="BI22:BJ22"/>
    <mergeCell ref="BK22:BN22"/>
    <mergeCell ref="BQ22:BR22"/>
    <mergeCell ref="BS22:BV22"/>
    <mergeCell ref="AY20:BA20"/>
    <mergeCell ref="AY21:BA21"/>
    <mergeCell ref="CC18:CD18"/>
    <mergeCell ref="CC17:CD17"/>
    <mergeCell ref="CC16:CD16"/>
    <mergeCell ref="CC15:CD15"/>
    <mergeCell ref="BU17:BV17"/>
    <mergeCell ref="BU16:BV16"/>
    <mergeCell ref="BY16:BZ16"/>
    <mergeCell ref="BM16:BN16"/>
    <mergeCell ref="BM15:BN15"/>
    <mergeCell ref="BI21:BJ21"/>
    <mergeCell ref="BK21:BN21"/>
    <mergeCell ref="BM18:BN18"/>
    <mergeCell ref="BI17:BJ17"/>
    <mergeCell ref="BM17:BN17"/>
    <mergeCell ref="BI16:BJ16"/>
    <mergeCell ref="BI15:BJ15"/>
    <mergeCell ref="BQ15:BR15"/>
    <mergeCell ref="BU15:BV15"/>
    <mergeCell ref="BY15:BZ15"/>
    <mergeCell ref="CS16:CT16"/>
    <mergeCell ref="CS15:CT15"/>
    <mergeCell ref="CQ20:CT20"/>
    <mergeCell ref="CO20:CP20"/>
    <mergeCell ref="CO17:CP17"/>
    <mergeCell ref="CO18:CP18"/>
    <mergeCell ref="CS17:CT17"/>
    <mergeCell ref="CO16:CP16"/>
    <mergeCell ref="CO15:CP15"/>
    <mergeCell ref="CO10:CP10"/>
    <mergeCell ref="CO9:CP9"/>
    <mergeCell ref="CO13:CP13"/>
    <mergeCell ref="CS13:CT13"/>
    <mergeCell ref="CO12:CP12"/>
    <mergeCell ref="CS12:CT12"/>
    <mergeCell ref="CO11:CP11"/>
    <mergeCell ref="CS11:CT11"/>
    <mergeCell ref="CS10:CT10"/>
    <mergeCell ref="CS9:CT9"/>
    <mergeCell ref="CO31:CP31"/>
    <mergeCell ref="CS29:CT29"/>
    <mergeCell ref="DA29:DB29"/>
    <mergeCell ref="CS28:CT28"/>
    <mergeCell ref="DA28:DB28"/>
    <mergeCell ref="CQ27:CT27"/>
    <mergeCell ref="CY27:DB27"/>
    <mergeCell ref="CO26:CT26"/>
    <mergeCell ref="CW26:DB26"/>
    <mergeCell ref="CO24:CT25"/>
    <mergeCell ref="CW24:DB25"/>
    <mergeCell ref="CO23:CP23"/>
    <mergeCell ref="CQ23:CT23"/>
    <mergeCell ref="CY23:DB23"/>
    <mergeCell ref="CW22:CX22"/>
    <mergeCell ref="CY22:DB22"/>
    <mergeCell ref="CS18:CT18"/>
    <mergeCell ref="CW18:CX18"/>
    <mergeCell ref="DA18:DB18"/>
    <mergeCell ref="CS19:CT19"/>
    <mergeCell ref="DA19:DB19"/>
    <mergeCell ref="DA17:DB17"/>
    <mergeCell ref="DA16:DB16"/>
    <mergeCell ref="DA15:DB15"/>
    <mergeCell ref="CW23:CX23"/>
    <mergeCell ref="CY21:DB21"/>
    <mergeCell ref="CO21:CP21"/>
    <mergeCell ref="CQ21:CT21"/>
    <mergeCell ref="CO22:CP22"/>
    <mergeCell ref="CQ22:CT22"/>
    <mergeCell ref="CY20:DB20"/>
    <mergeCell ref="CO14:CP14"/>
    <mergeCell ref="CS14:CT14"/>
    <mergeCell ref="DA14:DB14"/>
    <mergeCell ref="DA13:DB13"/>
    <mergeCell ref="DA12:DB12"/>
    <mergeCell ref="CO7:CP7"/>
    <mergeCell ref="CS7:CT7"/>
    <mergeCell ref="CW12:CX12"/>
    <mergeCell ref="CW11:CX11"/>
    <mergeCell ref="DA11:DB11"/>
    <mergeCell ref="DA10:DB10"/>
    <mergeCell ref="DA9:DB9"/>
    <mergeCell ref="CW7:CX7"/>
    <mergeCell ref="DA7:DB7"/>
    <mergeCell ref="BI8:BJ8"/>
    <mergeCell ref="BI7:BJ7"/>
    <mergeCell ref="BM7:BN7"/>
    <mergeCell ref="BQ7:BR7"/>
    <mergeCell ref="BU7:BV7"/>
    <mergeCell ref="BM10:BN10"/>
    <mergeCell ref="BM9:BN9"/>
    <mergeCell ref="AY8:BA8"/>
    <mergeCell ref="BD8:BF8"/>
    <mergeCell ref="BM8:BN8"/>
    <mergeCell ref="AY7:BA7"/>
    <mergeCell ref="BD7:BF7"/>
    <mergeCell ref="BQ20:BR20"/>
    <mergeCell ref="BS20:BV20"/>
    <mergeCell ref="BY20:BZ20"/>
    <mergeCell ref="CA20:CD20"/>
    <mergeCell ref="CC19:CD19"/>
    <mergeCell ref="BY18:BZ18"/>
    <mergeCell ref="BY17:BZ17"/>
    <mergeCell ref="BQ21:BR21"/>
    <mergeCell ref="BS21:BV21"/>
    <mergeCell ref="BU19:BV19"/>
    <mergeCell ref="BQ18:BR18"/>
    <mergeCell ref="BU18:BV18"/>
    <mergeCell ref="BQ17:BR17"/>
    <mergeCell ref="BQ16:BR16"/>
    <mergeCell ref="BI14:BJ14"/>
    <mergeCell ref="BM14:BN14"/>
    <mergeCell ref="BU14:BV14"/>
    <mergeCell ref="CC14:CD14"/>
    <mergeCell ref="BM13:BN13"/>
    <mergeCell ref="BU13:BV13"/>
    <mergeCell ref="CC13:CD13"/>
    <mergeCell ref="BI13:BJ13"/>
    <mergeCell ref="BI12:BJ12"/>
    <mergeCell ref="BM12:BN12"/>
    <mergeCell ref="BI11:BJ11"/>
    <mergeCell ref="BM11:BN11"/>
    <mergeCell ref="BI10:BJ10"/>
    <mergeCell ref="BI9:BJ9"/>
    <mergeCell ref="BQ10:BR10"/>
    <mergeCell ref="BQ9:BR9"/>
    <mergeCell ref="BQ8:BR8"/>
    <mergeCell ref="BU9:BV9"/>
    <mergeCell ref="BU8:BV8"/>
    <mergeCell ref="BQ14:BR14"/>
    <mergeCell ref="BQ13:BR13"/>
    <mergeCell ref="BQ12:BR12"/>
    <mergeCell ref="BU12:BV12"/>
    <mergeCell ref="BQ11:BR11"/>
    <mergeCell ref="BU11:BV11"/>
    <mergeCell ref="BU10:BV10"/>
    <mergeCell ref="BI4:BJ4"/>
    <mergeCell ref="BI1:BJ1"/>
    <mergeCell ref="BI2:BN2"/>
    <mergeCell ref="BQ2:BV2"/>
    <mergeCell ref="BY2:CD2"/>
    <mergeCell ref="CG2:CL2"/>
    <mergeCell ref="CO2:CT2"/>
    <mergeCell ref="CW2:DB2"/>
    <mergeCell ref="BQ1:BR1"/>
    <mergeCell ref="BY1:BZ1"/>
    <mergeCell ref="CG1:CH1"/>
    <mergeCell ref="CO1:CP1"/>
    <mergeCell ref="CW1:CX1"/>
    <mergeCell ref="BI3:BN3"/>
    <mergeCell ref="BQ3:BV3"/>
    <mergeCell ref="BY3:CD3"/>
    <mergeCell ref="CG3:CL3"/>
    <mergeCell ref="CO3:CT3"/>
    <mergeCell ref="CW3:DB3"/>
    <mergeCell ref="BM6:BN6"/>
    <mergeCell ref="BQ6:BR6"/>
    <mergeCell ref="BI5:BJ5"/>
    <mergeCell ref="BM5:BN5"/>
    <mergeCell ref="BQ5:BR5"/>
    <mergeCell ref="BM4:BN4"/>
    <mergeCell ref="BQ4:BR4"/>
    <mergeCell ref="BY11:BZ11"/>
    <mergeCell ref="BY7:BZ7"/>
    <mergeCell ref="BY14:BZ14"/>
    <mergeCell ref="BY13:BZ13"/>
    <mergeCell ref="BY12:BZ12"/>
    <mergeCell ref="CC12:CD12"/>
    <mergeCell ref="CC11:CD11"/>
    <mergeCell ref="CC10:CD10"/>
    <mergeCell ref="CC9:CD9"/>
    <mergeCell ref="CC7:CD7"/>
    <mergeCell ref="BY10:BZ10"/>
    <mergeCell ref="BY9:BZ9"/>
    <mergeCell ref="CO8:CP8"/>
    <mergeCell ref="CS8:CT8"/>
    <mergeCell ref="DA8:DB8"/>
    <mergeCell ref="BY8:BZ8"/>
    <mergeCell ref="CC8:CD8"/>
    <mergeCell ref="CG7:CH7"/>
    <mergeCell ref="CK7:CL7"/>
    <mergeCell ref="CO6:CP6"/>
    <mergeCell ref="CS6:CT6"/>
    <mergeCell ref="CW6:CX6"/>
    <mergeCell ref="DA6:DB6"/>
    <mergeCell ref="BI6:BJ6"/>
    <mergeCell ref="CC6:CD6"/>
    <mergeCell ref="BU6:BV6"/>
    <mergeCell ref="BY6:BZ6"/>
    <mergeCell ref="CO5:CP5"/>
    <mergeCell ref="CS5:CT5"/>
    <mergeCell ref="CW5:CX5"/>
    <mergeCell ref="DA5:DB5"/>
    <mergeCell ref="BU5:BV5"/>
    <mergeCell ref="CC5:CD5"/>
    <mergeCell ref="CC4:CD4"/>
    <mergeCell ref="BY5:BZ5"/>
    <mergeCell ref="CO4:CP4"/>
    <mergeCell ref="CS4:CT4"/>
    <mergeCell ref="CW4:CX4"/>
    <mergeCell ref="DA4:DB4"/>
    <mergeCell ref="BU4:BV4"/>
    <mergeCell ref="BY4:BZ4"/>
    <mergeCell ref="BI57:BN57"/>
    <mergeCell ref="BQ57:BV57"/>
    <mergeCell ref="CG57:CL57"/>
    <mergeCell ref="CW57:DB57"/>
    <mergeCell ref="BQ56:BV56"/>
    <mergeCell ref="CG56:CL56"/>
    <mergeCell ref="CW56:DB56"/>
    <mergeCell ref="CO57:CT57"/>
    <mergeCell ref="CO56:CT56"/>
    <mergeCell ref="CI55:CL55"/>
    <mergeCell ref="CQ55:CT55"/>
    <mergeCell ref="CY55:DB55"/>
    <mergeCell ref="CO54:CT54"/>
    <mergeCell ref="CW54:DB54"/>
    <mergeCell ref="BU53:BV53"/>
    <mergeCell ref="BU52:BV52"/>
    <mergeCell ref="BK51:BN51"/>
    <mergeCell ref="BS51:BV51"/>
    <mergeCell ref="CI51:CL51"/>
    <mergeCell ref="CQ51:CT51"/>
    <mergeCell ref="CY51:DB51"/>
    <mergeCell ref="BI56:BN56"/>
    <mergeCell ref="BK55:BN55"/>
    <mergeCell ref="BS55:BV55"/>
    <mergeCell ref="BI54:BN54"/>
    <mergeCell ref="BQ54:BV54"/>
    <mergeCell ref="BM53:BN53"/>
    <mergeCell ref="BM52:BN52"/>
    <mergeCell ref="BY50:CD50"/>
    <mergeCell ref="BY48:CD49"/>
    <mergeCell ref="BY57:CD57"/>
    <mergeCell ref="BY56:CD56"/>
    <mergeCell ref="CA55:CD55"/>
    <mergeCell ref="BY54:CD54"/>
    <mergeCell ref="CC53:CD53"/>
    <mergeCell ref="CC52:CD52"/>
    <mergeCell ref="CA51:CD51"/>
    <mergeCell ref="BI36:BJ36"/>
    <mergeCell ref="BI35:BJ35"/>
    <mergeCell ref="BM35:BN35"/>
    <mergeCell ref="BQ35:BR35"/>
    <mergeCell ref="BU35:BV35"/>
    <mergeCell ref="BY35:BZ35"/>
    <mergeCell ref="CC35:CD35"/>
    <mergeCell ref="BD34:BF34"/>
    <mergeCell ref="BI34:BJ34"/>
    <mergeCell ref="BM34:BN34"/>
    <mergeCell ref="BQ34:BR34"/>
    <mergeCell ref="BU34:BV34"/>
    <mergeCell ref="BY34:BZ34"/>
    <mergeCell ref="CC34:CD34"/>
    <mergeCell ref="BK46:BN46"/>
    <mergeCell ref="BQ46:BR46"/>
    <mergeCell ref="BY46:BZ46"/>
    <mergeCell ref="CA46:CD46"/>
    <mergeCell ref="BK47:BN47"/>
    <mergeCell ref="BQ47:BR47"/>
    <mergeCell ref="BY47:BZ47"/>
    <mergeCell ref="CA47:CD47"/>
    <mergeCell ref="BI50:BN50"/>
    <mergeCell ref="BQ50:BV50"/>
    <mergeCell ref="BI48:BN49"/>
    <mergeCell ref="BQ48:BV49"/>
    <mergeCell ref="BD46:BF46"/>
    <mergeCell ref="BS46:BV46"/>
    <mergeCell ref="BD47:BF47"/>
    <mergeCell ref="BS47:BV47"/>
    <mergeCell ref="BK45:BN45"/>
    <mergeCell ref="BM44:BN44"/>
    <mergeCell ref="BU44:BV44"/>
    <mergeCell ref="CC44:CD44"/>
    <mergeCell ref="BI46:BJ46"/>
    <mergeCell ref="BI47:BJ47"/>
    <mergeCell ref="BI45:BJ45"/>
    <mergeCell ref="BQ45:BR45"/>
    <mergeCell ref="BS45:BV45"/>
    <mergeCell ref="BY45:BZ45"/>
    <mergeCell ref="CA45:CD45"/>
    <mergeCell ref="AY46:BA46"/>
    <mergeCell ref="AY47:BA47"/>
    <mergeCell ref="BM36:BN36"/>
    <mergeCell ref="BQ36:BR36"/>
    <mergeCell ref="BU36:BV36"/>
    <mergeCell ref="BY36:BZ36"/>
    <mergeCell ref="CC36:CD36"/>
    <mergeCell ref="BY33:CD33"/>
    <mergeCell ref="BY32:CD32"/>
    <mergeCell ref="CW32:DB32"/>
    <mergeCell ref="CW31:CX31"/>
    <mergeCell ref="CS34:CT34"/>
    <mergeCell ref="CW34:CX34"/>
    <mergeCell ref="DA34:DB34"/>
    <mergeCell ref="CO33:CT33"/>
    <mergeCell ref="CW33:DB33"/>
    <mergeCell ref="CG33:CL33"/>
    <mergeCell ref="CO32:CT32"/>
    <mergeCell ref="CW10:CX10"/>
    <mergeCell ref="CW9:CX9"/>
    <mergeCell ref="CW8:CX8"/>
    <mergeCell ref="CW21:CX21"/>
    <mergeCell ref="CW20:CX20"/>
    <mergeCell ref="CW17:CX17"/>
    <mergeCell ref="CW16:CX16"/>
    <mergeCell ref="CW15:CX15"/>
    <mergeCell ref="CW14:CX14"/>
    <mergeCell ref="CW13:CX13"/>
    <mergeCell ref="CG22:CH22"/>
    <mergeCell ref="CG21:CH21"/>
    <mergeCell ref="CG20:CH20"/>
    <mergeCell ref="CG18:CH18"/>
    <mergeCell ref="CG17:CH17"/>
    <mergeCell ref="CG16:CH16"/>
    <mergeCell ref="CG15:CH15"/>
    <mergeCell ref="CG14:CH14"/>
    <mergeCell ref="CG13:CH13"/>
    <mergeCell ref="CG12:CH12"/>
    <mergeCell ref="CG11:CH11"/>
    <mergeCell ref="CG10:CH10"/>
    <mergeCell ref="CG9:CH9"/>
    <mergeCell ref="CG8:CH8"/>
    <mergeCell ref="CG46:CH46"/>
    <mergeCell ref="CG39:CH39"/>
    <mergeCell ref="CG37:CH37"/>
    <mergeCell ref="CG38:CH38"/>
    <mergeCell ref="CG36:CH36"/>
    <mergeCell ref="CG35:CH35"/>
    <mergeCell ref="CG34:CH34"/>
    <mergeCell ref="CK52:CL52"/>
    <mergeCell ref="CG50:CL50"/>
    <mergeCell ref="CG48:CL49"/>
    <mergeCell ref="CG47:CH47"/>
    <mergeCell ref="CI46:CL46"/>
    <mergeCell ref="CI47:CL47"/>
    <mergeCell ref="CK44:CL44"/>
    <mergeCell ref="CK38:CL38"/>
    <mergeCell ref="CK36:CL36"/>
    <mergeCell ref="CK35:CL35"/>
    <mergeCell ref="CK34:CL34"/>
    <mergeCell ref="CG32:CL32"/>
    <mergeCell ref="CG31:CH31"/>
    <mergeCell ref="CK29:CL29"/>
    <mergeCell ref="CK28:CL28"/>
    <mergeCell ref="CI27:CL27"/>
    <mergeCell ref="CG26:CL26"/>
    <mergeCell ref="CG24:CL25"/>
    <mergeCell ref="CG23:CH23"/>
    <mergeCell ref="CI23:CL23"/>
    <mergeCell ref="CI22:CL22"/>
    <mergeCell ref="CI21:CL21"/>
    <mergeCell ref="CK19:CL19"/>
    <mergeCell ref="CI20:CL20"/>
    <mergeCell ref="CK17:CL17"/>
    <mergeCell ref="CK18:CL18"/>
    <mergeCell ref="CK16:CL16"/>
    <mergeCell ref="CK15:CL15"/>
    <mergeCell ref="CG6:CH6"/>
    <mergeCell ref="CG5:CH5"/>
    <mergeCell ref="CG4:CH4"/>
    <mergeCell ref="CK6:CL6"/>
    <mergeCell ref="CK5:CL5"/>
    <mergeCell ref="CK4:CL4"/>
    <mergeCell ref="CK14:CL14"/>
    <mergeCell ref="CK13:CL13"/>
    <mergeCell ref="CK12:CL12"/>
    <mergeCell ref="CK11:CL11"/>
    <mergeCell ref="CK10:CL10"/>
    <mergeCell ref="CK9:CL9"/>
    <mergeCell ref="CK8:CL8"/>
  </mergeCells>
  <printOptions/>
  <pageMargins bottom="0.3940944881889764" footer="0.0" header="0.0" left="0.0" right="0.0" top="0.3940944881889764"/>
  <pageSetup paperSize="9" orientation="portrait" pageOrder="overThenDown"/>
  <headerFooter>
    <oddHeader>&amp;C&amp;A</oddHeader>
    <oddFooter>&amp;Cページ &amp;P</oddFooter>
  </headerFooter>
  <colBreaks count="4" manualBreakCount="4">
    <brk id="49" man="1"/>
    <brk id="39" man="1"/>
    <brk id="59" man="1"/>
    <brk id="91" man="1"/>
  </colBreak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1" width="10.71"/>
    <col customWidth="1" hidden="1" min="2" max="2" width="0.43"/>
    <col customWidth="1" hidden="1" min="3" max="3" width="2.14"/>
    <col customWidth="1" hidden="1" min="4" max="8" width="10.71"/>
    <col customWidth="1" hidden="1" min="9" max="9" width="13.29"/>
    <col customWidth="1" hidden="1" min="10" max="10" width="2.86"/>
    <col customWidth="1" hidden="1" min="11" max="11" width="1.29"/>
    <col customWidth="1" hidden="1" min="12" max="14" width="0.43"/>
    <col customWidth="1" hidden="1" min="15" max="15" width="2.14"/>
    <col customWidth="1" hidden="1" min="16" max="16" width="7.43"/>
    <col customWidth="1" hidden="1" min="17" max="17" width="10.57"/>
    <col customWidth="1" hidden="1" min="18" max="18" width="6.71"/>
    <col customWidth="1" hidden="1" min="19" max="19" width="5.14"/>
    <col customWidth="1" hidden="1" min="20" max="20" width="8.29"/>
    <col customWidth="1" hidden="1" min="21" max="21" width="6.0"/>
    <col customWidth="1" hidden="1" min="22" max="22" width="0.29"/>
    <col customWidth="1" hidden="1" min="23" max="23" width="2.14"/>
    <col customWidth="1" hidden="1" min="24" max="24" width="8.29"/>
    <col customWidth="1" hidden="1" min="25" max="25" width="10.57"/>
    <col customWidth="1" hidden="1" min="26" max="26" width="6.71"/>
    <col customWidth="1" hidden="1" min="27" max="27" width="5.14"/>
    <col customWidth="1" hidden="1" min="28" max="28" width="6.71"/>
    <col customWidth="1" hidden="1" min="29" max="29" width="6.0"/>
    <col customWidth="1" min="30" max="30" width="11.43"/>
    <col customWidth="1" min="31" max="31" width="4.71"/>
    <col customWidth="1" min="32" max="32" width="17.86"/>
    <col customWidth="1" min="33" max="33" width="18.43"/>
    <col customWidth="1" min="34" max="34" width="14.57"/>
    <col customWidth="1" min="35" max="35" width="11.43"/>
    <col customWidth="1" min="36" max="36" width="16.86"/>
    <col customWidth="1" min="37" max="38" width="13.29"/>
    <col customWidth="1" min="39" max="39" width="8.0"/>
    <col customWidth="1" min="40" max="40" width="8.71"/>
    <col customWidth="1" min="41" max="41" width="6.71"/>
    <col customWidth="1" min="42" max="42" width="16.14"/>
    <col customWidth="1" min="43" max="43" width="27.29"/>
    <col customWidth="1" min="44" max="45" width="11.71"/>
    <col customWidth="1" min="46" max="46" width="14.43"/>
    <col customWidth="1" min="47" max="48" width="13.0"/>
    <col customWidth="1" min="49" max="49" width="7.14"/>
    <col customWidth="1" min="50" max="50" width="6.71"/>
    <col customWidth="1" min="51" max="51" width="9.43"/>
    <col customWidth="1" min="52" max="52" width="31.57"/>
    <col customWidth="1" min="53" max="53" width="7.29"/>
    <col customWidth="1" min="54" max="56" width="9.43"/>
    <col customWidth="1" min="57" max="57" width="31.43"/>
    <col customWidth="1" min="58" max="58" width="7.29"/>
    <col customWidth="1" min="59" max="59" width="7.57"/>
    <col customWidth="1" min="60" max="60" width="8.14"/>
    <col customWidth="1" min="61" max="107" width="8.29"/>
  </cols>
  <sheetData>
    <row r="1" ht="18.75" customHeight="1">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4"/>
      <c r="AF1" s="35"/>
      <c r="AG1" s="31"/>
      <c r="AH1" s="31"/>
      <c r="AI1" s="31" t="s">
        <v>797</v>
      </c>
      <c r="AJ1" s="31"/>
      <c r="AK1" s="31"/>
      <c r="AL1" s="31"/>
      <c r="AM1" s="31"/>
      <c r="AN1" s="31"/>
      <c r="AO1" s="34"/>
      <c r="AP1" s="35"/>
      <c r="AQ1" s="31"/>
      <c r="AR1" s="35" t="s">
        <v>798</v>
      </c>
      <c r="AS1" s="31"/>
      <c r="AT1" s="31"/>
      <c r="AU1" s="775"/>
      <c r="AV1" s="776"/>
      <c r="AW1" s="35"/>
      <c r="AX1" s="31"/>
      <c r="BG1" s="31"/>
      <c r="BH1" s="31"/>
      <c r="BI1" s="777" t="str">
        <f>AF3</f>
        <v>大澤昇司</v>
      </c>
      <c r="BJ1" s="109"/>
      <c r="BK1" s="31"/>
      <c r="BL1" s="31"/>
      <c r="BM1" s="31"/>
      <c r="BN1" s="31"/>
      <c r="BO1" s="778"/>
      <c r="BP1" s="779"/>
      <c r="BQ1" s="777" t="str">
        <f>AF16</f>
        <v>柏木龍治</v>
      </c>
      <c r="BR1" s="109"/>
      <c r="BS1" s="31"/>
      <c r="BT1" s="31"/>
      <c r="BU1" s="31"/>
      <c r="BV1" s="31"/>
      <c r="BW1" s="778"/>
      <c r="BX1" s="779"/>
      <c r="BY1" s="777" t="str">
        <f>AF20</f>
        <v>芹澤智</v>
      </c>
      <c r="BZ1" s="109"/>
      <c r="CA1" s="31"/>
      <c r="CB1" s="31"/>
      <c r="CC1" s="31"/>
      <c r="CD1" s="31"/>
      <c r="CE1" s="778"/>
      <c r="CF1" s="779"/>
      <c r="CG1" s="777" t="str">
        <f>AF34</f>
        <v>芹澤幸雄</v>
      </c>
      <c r="CH1" s="109"/>
      <c r="CI1" s="31"/>
      <c r="CJ1" s="31"/>
      <c r="CK1" s="31"/>
      <c r="CL1" s="31"/>
      <c r="CM1" s="778"/>
      <c r="CN1" s="779"/>
      <c r="CO1" s="777" t="str">
        <f>AF44</f>
        <v>坪井正興</v>
      </c>
      <c r="CP1" s="109"/>
      <c r="CQ1" s="31"/>
      <c r="CR1" s="31"/>
      <c r="CS1" s="31"/>
      <c r="CT1" s="31"/>
      <c r="CU1" s="778"/>
      <c r="CV1" s="779"/>
      <c r="CW1" s="8"/>
      <c r="CX1" s="109"/>
      <c r="CY1" s="31"/>
      <c r="CZ1" s="31"/>
      <c r="DA1" s="31"/>
      <c r="DB1" s="31"/>
      <c r="DC1" s="31"/>
    </row>
    <row r="2" ht="18.75" customHeight="1">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906"/>
      <c r="AF2" s="789" t="s">
        <v>714</v>
      </c>
      <c r="AG2" s="789" t="s">
        <v>715</v>
      </c>
      <c r="AH2" s="789" t="s">
        <v>716</v>
      </c>
      <c r="AI2" s="790" t="s">
        <v>717</v>
      </c>
      <c r="AJ2" s="791" t="s">
        <v>718</v>
      </c>
      <c r="AK2" s="784" t="s">
        <v>719</v>
      </c>
      <c r="AL2" s="785" t="s">
        <v>720</v>
      </c>
      <c r="AM2" s="786"/>
      <c r="AN2" s="787"/>
      <c r="AO2" s="56"/>
      <c r="AP2" s="788" t="s">
        <v>718</v>
      </c>
      <c r="AQ2" s="789" t="s">
        <v>715</v>
      </c>
      <c r="AR2" s="789" t="s">
        <v>716</v>
      </c>
      <c r="AS2" s="790" t="s">
        <v>717</v>
      </c>
      <c r="AT2" s="791" t="s">
        <v>714</v>
      </c>
      <c r="AU2" s="784" t="s">
        <v>719</v>
      </c>
      <c r="AV2" s="792"/>
      <c r="AW2" s="787"/>
      <c r="AX2" s="182"/>
      <c r="AY2" s="793"/>
      <c r="AZ2" s="794"/>
      <c r="BA2" s="795"/>
      <c r="BB2" s="182"/>
      <c r="BC2" s="182"/>
      <c r="BD2" s="793"/>
      <c r="BE2" s="794"/>
      <c r="BF2" s="795"/>
      <c r="BG2" s="182"/>
      <c r="BH2" s="182"/>
      <c r="BI2" s="34" t="s">
        <v>799</v>
      </c>
      <c r="BO2" s="778"/>
      <c r="BP2" s="779"/>
      <c r="BQ2" s="34" t="s">
        <v>799</v>
      </c>
      <c r="BW2" s="778"/>
      <c r="BX2" s="779"/>
      <c r="BY2" s="34" t="s">
        <v>799</v>
      </c>
      <c r="CE2" s="778"/>
      <c r="CF2" s="779"/>
      <c r="CG2" s="34" t="s">
        <v>799</v>
      </c>
      <c r="CM2" s="778"/>
      <c r="CN2" s="779"/>
      <c r="CO2" s="34" t="s">
        <v>799</v>
      </c>
      <c r="CU2" s="778"/>
      <c r="CV2" s="779"/>
      <c r="CW2" s="34" t="s">
        <v>799</v>
      </c>
      <c r="DC2" s="31"/>
    </row>
    <row r="3" ht="18.75" customHeight="1">
      <c r="A3" s="182"/>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796">
        <v>1.0</v>
      </c>
      <c r="AF3" s="797" t="s">
        <v>253</v>
      </c>
      <c r="AG3" s="814" t="s">
        <v>722</v>
      </c>
      <c r="AH3" s="907">
        <v>0.495</v>
      </c>
      <c r="AI3" s="908">
        <v>4000.0</v>
      </c>
      <c r="AJ3" s="794" t="s">
        <v>259</v>
      </c>
      <c r="AK3" s="801" t="str">
        <f t="shared" ref="AK3:AK18" si="2">INT(AH3*AI3)</f>
        <v>1,980</v>
      </c>
      <c r="AL3" s="802" t="str">
        <f>SUM(AK3)</f>
        <v>1,980</v>
      </c>
      <c r="AM3" s="803"/>
      <c r="AN3" s="182"/>
      <c r="AO3" s="804" t="str">
        <f t="shared" ref="AO3:AO5" si="3">AE3</f>
        <v>1</v>
      </c>
      <c r="AP3" s="805" t="str">
        <f>AJ3</f>
        <v>小澤千枝子</v>
      </c>
      <c r="AQ3" s="788" t="str">
        <f t="shared" ref="AQ3:AS3" si="1">AG3</f>
        <v>釜ヶ坪489</v>
      </c>
      <c r="AR3" s="806" t="str">
        <f t="shared" si="1"/>
        <v>0.495 </v>
      </c>
      <c r="AS3" s="807" t="str">
        <f t="shared" si="1"/>
        <v>4,000</v>
      </c>
      <c r="AT3" s="805" t="str">
        <f>AF3</f>
        <v>大澤昇司</v>
      </c>
      <c r="AU3" s="808" t="str">
        <f>AK3</f>
        <v>1,980</v>
      </c>
      <c r="AV3" s="809" t="str">
        <f t="shared" ref="AV3:AV4" si="5">AU3</f>
        <v>1,980</v>
      </c>
      <c r="AW3" s="799"/>
      <c r="AX3" s="182"/>
      <c r="AY3" s="779"/>
      <c r="AZ3" s="34" t="s">
        <v>800</v>
      </c>
      <c r="BA3" s="778"/>
      <c r="BB3" s="182"/>
      <c r="BC3" s="182"/>
      <c r="BD3" s="779"/>
      <c r="BE3" s="34" t="s">
        <v>800</v>
      </c>
      <c r="BF3" s="778"/>
      <c r="BG3" s="182"/>
      <c r="BH3" s="182"/>
      <c r="BI3" s="810" t="s">
        <v>724</v>
      </c>
      <c r="BO3" s="811"/>
      <c r="BP3" s="779"/>
      <c r="BQ3" s="810" t="s">
        <v>724</v>
      </c>
      <c r="BW3" s="811"/>
      <c r="BX3" s="779"/>
      <c r="BY3" s="810" t="s">
        <v>724</v>
      </c>
      <c r="CE3" s="811"/>
      <c r="CF3" s="779"/>
      <c r="CG3" s="810" t="s">
        <v>724</v>
      </c>
      <c r="CM3" s="811"/>
      <c r="CN3" s="779"/>
      <c r="CO3" s="810" t="s">
        <v>724</v>
      </c>
      <c r="CU3" s="811"/>
      <c r="CV3" s="779"/>
      <c r="CW3" s="810" t="s">
        <v>724</v>
      </c>
      <c r="DC3" s="31"/>
    </row>
    <row r="4" ht="18.75" customHeight="1">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812" t="str">
        <f t="shared" ref="AE4:AE42" si="6">AE3+1</f>
        <v>2</v>
      </c>
      <c r="AF4" s="813" t="s">
        <v>261</v>
      </c>
      <c r="AG4" s="814" t="s">
        <v>725</v>
      </c>
      <c r="AH4" s="815">
        <v>0.496</v>
      </c>
      <c r="AI4" s="816">
        <v>0.0</v>
      </c>
      <c r="AJ4" s="814" t="s">
        <v>273</v>
      </c>
      <c r="AK4" s="817" t="str">
        <f t="shared" si="2"/>
        <v>0</v>
      </c>
      <c r="AL4" s="817"/>
      <c r="AM4" s="182"/>
      <c r="AN4" s="182"/>
      <c r="AO4" s="804" t="str">
        <f t="shared" si="3"/>
        <v>2</v>
      </c>
      <c r="AP4" s="805" t="str">
        <f t="shared" ref="AP4:AP5" si="7">AJ5</f>
        <v>宮川浩二</v>
      </c>
      <c r="AQ4" s="788" t="str">
        <f t="shared" ref="AQ4:AS4" si="4">AG5</f>
        <v>釜ヶ坪468</v>
      </c>
      <c r="AR4" s="806" t="str">
        <f t="shared" si="4"/>
        <v>0.251 </v>
      </c>
      <c r="AS4" s="807" t="str">
        <f t="shared" si="4"/>
        <v>0</v>
      </c>
      <c r="AT4" s="805" t="str">
        <f t="shared" ref="AT4:AT5" si="9">AF5</f>
        <v>柏木龍治</v>
      </c>
      <c r="AU4" s="808" t="str">
        <f t="shared" ref="AU4:AU5" si="10">AK5</f>
        <v>0</v>
      </c>
      <c r="AV4" s="809" t="str">
        <f t="shared" si="5"/>
        <v>0</v>
      </c>
      <c r="AW4" s="799"/>
      <c r="AX4" s="182"/>
      <c r="AY4" s="779"/>
      <c r="AZ4" s="182"/>
      <c r="BA4" s="778"/>
      <c r="BB4" s="182"/>
      <c r="BC4" s="182"/>
      <c r="BD4" s="779"/>
      <c r="BE4" s="182"/>
      <c r="BF4" s="778"/>
      <c r="BG4" s="182"/>
      <c r="BH4" s="182"/>
      <c r="BI4" s="818" t="s">
        <v>715</v>
      </c>
      <c r="BJ4" s="88"/>
      <c r="BK4" s="819" t="s">
        <v>726</v>
      </c>
      <c r="BL4" s="820" t="s">
        <v>727</v>
      </c>
      <c r="BM4" s="820" t="s">
        <v>373</v>
      </c>
      <c r="BN4" s="41"/>
      <c r="BO4" s="821"/>
      <c r="BP4" s="779"/>
      <c r="BQ4" s="818" t="s">
        <v>715</v>
      </c>
      <c r="BR4" s="88"/>
      <c r="BS4" s="819" t="s">
        <v>726</v>
      </c>
      <c r="BT4" s="820" t="s">
        <v>727</v>
      </c>
      <c r="BU4" s="820" t="s">
        <v>373</v>
      </c>
      <c r="BV4" s="41"/>
      <c r="BW4" s="821"/>
      <c r="BX4" s="779"/>
      <c r="BY4" s="818" t="s">
        <v>715</v>
      </c>
      <c r="BZ4" s="88"/>
      <c r="CA4" s="819" t="s">
        <v>726</v>
      </c>
      <c r="CB4" s="820" t="s">
        <v>727</v>
      </c>
      <c r="CC4" s="820" t="s">
        <v>373</v>
      </c>
      <c r="CD4" s="41"/>
      <c r="CE4" s="821"/>
      <c r="CF4" s="779"/>
      <c r="CG4" s="818" t="s">
        <v>715</v>
      </c>
      <c r="CH4" s="88"/>
      <c r="CI4" s="819" t="s">
        <v>726</v>
      </c>
      <c r="CJ4" s="820" t="s">
        <v>727</v>
      </c>
      <c r="CK4" s="820" t="s">
        <v>373</v>
      </c>
      <c r="CL4" s="41"/>
      <c r="CM4" s="821"/>
      <c r="CN4" s="779"/>
      <c r="CO4" s="818" t="s">
        <v>715</v>
      </c>
      <c r="CP4" s="88"/>
      <c r="CQ4" s="819" t="s">
        <v>726</v>
      </c>
      <c r="CR4" s="820" t="s">
        <v>727</v>
      </c>
      <c r="CS4" s="820" t="s">
        <v>373</v>
      </c>
      <c r="CT4" s="41"/>
      <c r="CU4" s="821"/>
      <c r="CV4" s="779"/>
      <c r="CW4" s="818" t="s">
        <v>715</v>
      </c>
      <c r="CX4" s="88"/>
      <c r="CY4" s="819" t="s">
        <v>726</v>
      </c>
      <c r="CZ4" s="820" t="s">
        <v>727</v>
      </c>
      <c r="DA4" s="820" t="s">
        <v>373</v>
      </c>
      <c r="DB4" s="41"/>
      <c r="DC4" s="34"/>
    </row>
    <row r="5" ht="18.75" customHeight="1">
      <c r="A5" s="182"/>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812" t="str">
        <f t="shared" si="6"/>
        <v>3</v>
      </c>
      <c r="AF5" s="813" t="s">
        <v>261</v>
      </c>
      <c r="AG5" s="787" t="s">
        <v>728</v>
      </c>
      <c r="AH5" s="798">
        <v>0.251</v>
      </c>
      <c r="AI5" s="799">
        <v>0.0</v>
      </c>
      <c r="AJ5" s="787" t="s">
        <v>729</v>
      </c>
      <c r="AK5" s="809" t="str">
        <f t="shared" si="2"/>
        <v>0</v>
      </c>
      <c r="AL5" s="822"/>
      <c r="AM5" s="182"/>
      <c r="AN5" s="182"/>
      <c r="AO5" s="823" t="str">
        <f t="shared" si="3"/>
        <v>3</v>
      </c>
      <c r="AP5" s="805" t="str">
        <f t="shared" si="7"/>
        <v>渋谷孝之</v>
      </c>
      <c r="AQ5" s="788" t="str">
        <f t="shared" ref="AQ5:AS5" si="8">AG6</f>
        <v>上流193-1</v>
      </c>
      <c r="AR5" s="806" t="str">
        <f t="shared" si="8"/>
        <v>1.885 </v>
      </c>
      <c r="AS5" s="807" t="str">
        <f t="shared" si="8"/>
        <v>5,000</v>
      </c>
      <c r="AT5" s="788" t="str">
        <f t="shared" si="9"/>
        <v>柏木龍治</v>
      </c>
      <c r="AU5" s="808" t="str">
        <f t="shared" si="10"/>
        <v>9,425</v>
      </c>
      <c r="AV5" s="792"/>
      <c r="AW5" s="787"/>
      <c r="AX5" s="182"/>
      <c r="AY5" s="824" t="s">
        <v>709</v>
      </c>
      <c r="AZ5" s="825" t="str">
        <f>AV3</f>
        <v>1,980</v>
      </c>
      <c r="BA5" s="778" t="s">
        <v>706</v>
      </c>
      <c r="BB5" s="31"/>
      <c r="BC5" s="31"/>
      <c r="BD5" s="824" t="s">
        <v>709</v>
      </c>
      <c r="BE5" s="825" t="str">
        <f>AV6</f>
        <v>11,725</v>
      </c>
      <c r="BF5" s="778" t="s">
        <v>706</v>
      </c>
      <c r="BG5" s="182"/>
      <c r="BH5" s="182"/>
      <c r="BI5" s="826" t="str">
        <f>AG3</f>
        <v>釜ヶ坪489</v>
      </c>
      <c r="BJ5" s="41"/>
      <c r="BK5" s="827" t="str">
        <f t="shared" ref="BK5:BL5" si="11">AH3</f>
        <v>0.495 </v>
      </c>
      <c r="BL5" s="828" t="str">
        <f t="shared" si="11"/>
        <v>4,000 </v>
      </c>
      <c r="BM5" s="829" t="str">
        <f>AK3</f>
        <v>1,980 </v>
      </c>
      <c r="BN5" s="41"/>
      <c r="BO5" s="830"/>
      <c r="BP5" s="779"/>
      <c r="BQ5" s="826" t="str">
        <f t="shared" ref="BQ5:BQ17" si="17">AG4</f>
        <v>釜ヶ坪490</v>
      </c>
      <c r="BR5" s="41"/>
      <c r="BS5" s="827" t="str">
        <f t="shared" ref="BS5:BT5" si="12">AH4</f>
        <v>0.496 </v>
      </c>
      <c r="BT5" s="828" t="str">
        <f t="shared" si="12"/>
        <v>0 </v>
      </c>
      <c r="BU5" s="831" t="str">
        <f t="shared" ref="BU5:BU17" si="19">AK4</f>
        <v>0 </v>
      </c>
      <c r="BV5" s="41"/>
      <c r="BW5" s="830"/>
      <c r="BX5" s="779"/>
      <c r="BY5" s="826" t="str">
        <f t="shared" ref="BY5:BY18" si="20">AG20</f>
        <v>七反田440-1</v>
      </c>
      <c r="BZ5" s="41"/>
      <c r="CA5" s="827" t="str">
        <f t="shared" ref="CA5:CB5" si="13">AH20</f>
        <v>1.282 </v>
      </c>
      <c r="CB5" s="828" t="str">
        <f t="shared" si="13"/>
        <v>0 </v>
      </c>
      <c r="CC5" s="831" t="str">
        <f t="shared" ref="CC5:CC18" si="22">AK20</f>
        <v>0 </v>
      </c>
      <c r="CD5" s="41"/>
      <c r="CE5" s="830"/>
      <c r="CF5" s="779"/>
      <c r="CG5" s="826" t="str">
        <f t="shared" ref="CG5:CG14" si="23">AG34</f>
        <v>下川原６１７他</v>
      </c>
      <c r="CH5" s="41"/>
      <c r="CI5" s="827" t="str">
        <f t="shared" ref="CI5:CJ5" si="14">AH34</f>
        <v>1.380 </v>
      </c>
      <c r="CJ5" s="828" t="str">
        <f t="shared" si="14"/>
        <v>5,000 </v>
      </c>
      <c r="CK5" s="831" t="str">
        <f t="shared" ref="CK5:CK14" si="25">AK34</f>
        <v>6,900 </v>
      </c>
      <c r="CL5" s="41"/>
      <c r="CM5" s="830"/>
      <c r="CN5" s="779"/>
      <c r="CO5" s="826" t="str">
        <f>AG44</f>
        <v>七反田457</v>
      </c>
      <c r="CP5" s="41"/>
      <c r="CQ5" s="827" t="str">
        <f t="shared" ref="CQ5:CR5" si="15">AH44</f>
        <v>1.380 </v>
      </c>
      <c r="CR5" s="828" t="str">
        <f t="shared" si="15"/>
        <v>5,000 </v>
      </c>
      <c r="CS5" s="829" t="str">
        <f>AK44</f>
        <v>6,900 </v>
      </c>
      <c r="CT5" s="41"/>
      <c r="CU5" s="830"/>
      <c r="CV5" s="779"/>
      <c r="CW5" s="606"/>
      <c r="CX5" s="41"/>
      <c r="CY5" s="827"/>
      <c r="CZ5" s="828"/>
      <c r="DA5" s="606"/>
      <c r="DB5" s="41"/>
      <c r="DC5" s="34"/>
    </row>
    <row r="6" ht="18.75" customHeight="1">
      <c r="A6" s="182"/>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812" t="str">
        <f t="shared" si="6"/>
        <v>4</v>
      </c>
      <c r="AF6" s="813" t="s">
        <v>261</v>
      </c>
      <c r="AG6" s="787" t="s">
        <v>730</v>
      </c>
      <c r="AH6" s="798">
        <v>1.885</v>
      </c>
      <c r="AI6" s="799">
        <v>5000.0</v>
      </c>
      <c r="AJ6" s="832" t="s">
        <v>274</v>
      </c>
      <c r="AK6" s="809" t="str">
        <f t="shared" si="2"/>
        <v>9,425</v>
      </c>
      <c r="AL6" s="822"/>
      <c r="AM6" s="182"/>
      <c r="AN6" s="182"/>
      <c r="AO6" s="823" t="str">
        <f>AE34</f>
        <v>32</v>
      </c>
      <c r="AP6" s="804" t="str">
        <f>AJ35</f>
        <v>渋谷孝之</v>
      </c>
      <c r="AQ6" s="788" t="str">
        <f t="shared" ref="AQ6:AS6" si="16">AG35</f>
        <v>下川原618</v>
      </c>
      <c r="AR6" s="806" t="str">
        <f t="shared" si="16"/>
        <v>0.575 </v>
      </c>
      <c r="AS6" s="807" t="str">
        <f t="shared" si="16"/>
        <v>4,000</v>
      </c>
      <c r="AT6" s="805" t="str">
        <f>AF35</f>
        <v>芹澤幸雄</v>
      </c>
      <c r="AU6" s="808" t="str">
        <f>AK35</f>
        <v>2,300</v>
      </c>
      <c r="AV6" s="809" t="str">
        <f>SUM(AU5:AU6)</f>
        <v>11,725</v>
      </c>
      <c r="AW6" s="799"/>
      <c r="AX6" s="182"/>
      <c r="AY6" s="779"/>
      <c r="AZ6" s="182"/>
      <c r="BA6" s="778"/>
      <c r="BB6" s="182"/>
      <c r="BC6" s="182"/>
      <c r="BD6" s="779"/>
      <c r="BE6" s="182"/>
      <c r="BF6" s="778"/>
      <c r="BG6" s="833"/>
      <c r="BH6" s="182"/>
      <c r="BI6" s="606"/>
      <c r="BJ6" s="41"/>
      <c r="BK6" s="57"/>
      <c r="BL6" s="834"/>
      <c r="BM6" s="606"/>
      <c r="BN6" s="41"/>
      <c r="BO6" s="835"/>
      <c r="BP6" s="779"/>
      <c r="BQ6" s="826" t="str">
        <f t="shared" si="17"/>
        <v>釜ヶ坪468</v>
      </c>
      <c r="BR6" s="41"/>
      <c r="BS6" s="827" t="str">
        <f t="shared" ref="BS6:BT6" si="18">AH5</f>
        <v>0.251 </v>
      </c>
      <c r="BT6" s="828" t="str">
        <f t="shared" si="18"/>
        <v>0 </v>
      </c>
      <c r="BU6" s="831" t="str">
        <f t="shared" si="19"/>
        <v>0 </v>
      </c>
      <c r="BV6" s="41"/>
      <c r="BW6" s="835"/>
      <c r="BX6" s="779"/>
      <c r="BY6" s="826" t="str">
        <f t="shared" si="20"/>
        <v>七反田440-3</v>
      </c>
      <c r="BZ6" s="41"/>
      <c r="CA6" s="827" t="str">
        <f t="shared" ref="CA6:CB6" si="21">AH21</f>
        <v>0.647 </v>
      </c>
      <c r="CB6" s="828" t="str">
        <f t="shared" si="21"/>
        <v>0 </v>
      </c>
      <c r="CC6" s="831" t="str">
        <f t="shared" si="22"/>
        <v>0 </v>
      </c>
      <c r="CD6" s="41"/>
      <c r="CE6" s="835"/>
      <c r="CF6" s="779"/>
      <c r="CG6" s="826" t="str">
        <f t="shared" si="23"/>
        <v>下川原618</v>
      </c>
      <c r="CH6" s="41"/>
      <c r="CI6" s="827" t="str">
        <f t="shared" ref="CI6:CJ6" si="24">AH35</f>
        <v>0.575 </v>
      </c>
      <c r="CJ6" s="828" t="str">
        <f t="shared" si="24"/>
        <v>4,000 </v>
      </c>
      <c r="CK6" s="831" t="str">
        <f t="shared" si="25"/>
        <v>2,300 </v>
      </c>
      <c r="CL6" s="41"/>
      <c r="CM6" s="835"/>
      <c r="CN6" s="779"/>
      <c r="CO6" s="606"/>
      <c r="CP6" s="41"/>
      <c r="CQ6" s="827"/>
      <c r="CR6" s="828"/>
      <c r="CS6" s="606"/>
      <c r="CT6" s="41"/>
      <c r="CU6" s="835"/>
      <c r="CV6" s="779"/>
      <c r="CW6" s="606"/>
      <c r="CX6" s="41"/>
      <c r="CY6" s="827"/>
      <c r="CZ6" s="828"/>
      <c r="DA6" s="606"/>
      <c r="DB6" s="41"/>
      <c r="DC6" s="836"/>
    </row>
    <row r="7" ht="18.75" customHeight="1">
      <c r="A7" s="182"/>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812" t="str">
        <f t="shared" si="6"/>
        <v>5</v>
      </c>
      <c r="AF7" s="813" t="s">
        <v>261</v>
      </c>
      <c r="AG7" s="787" t="s">
        <v>731</v>
      </c>
      <c r="AH7" s="798">
        <v>0.727</v>
      </c>
      <c r="AI7" s="799">
        <v>0.0</v>
      </c>
      <c r="AJ7" s="832" t="s">
        <v>269</v>
      </c>
      <c r="AK7" s="809" t="str">
        <f t="shared" si="2"/>
        <v>0</v>
      </c>
      <c r="AL7" s="822"/>
      <c r="AM7" s="182"/>
      <c r="AN7" s="182"/>
      <c r="AO7" s="823" t="str">
        <f t="shared" ref="AO7:AO10" si="30">AE6</f>
        <v>4</v>
      </c>
      <c r="AP7" s="805" t="str">
        <f t="shared" ref="AP7:AP10" si="31">AJ7</f>
        <v>渋谷イネ</v>
      </c>
      <c r="AQ7" s="788" t="str">
        <f t="shared" ref="AQ7:AS7" si="26">AG7</f>
        <v>七反田458-1</v>
      </c>
      <c r="AR7" s="806" t="str">
        <f t="shared" si="26"/>
        <v>0.727 </v>
      </c>
      <c r="AS7" s="807" t="str">
        <f t="shared" si="26"/>
        <v>0</v>
      </c>
      <c r="AT7" s="805" t="str">
        <f t="shared" ref="AT7:AT10" si="33">AF7</f>
        <v>柏木龍治</v>
      </c>
      <c r="AU7" s="808" t="str">
        <f t="shared" ref="AU7:AU10" si="34">AK7</f>
        <v>0</v>
      </c>
      <c r="AV7" s="792"/>
      <c r="AW7" s="787"/>
      <c r="AX7" s="182"/>
      <c r="AY7" s="837" t="s">
        <v>732</v>
      </c>
      <c r="BA7" s="78"/>
      <c r="BB7" s="182"/>
      <c r="BC7" s="182"/>
      <c r="BD7" s="837" t="s">
        <v>732</v>
      </c>
      <c r="BF7" s="78"/>
      <c r="BG7" s="182"/>
      <c r="BH7" s="182"/>
      <c r="BI7" s="606"/>
      <c r="BJ7" s="41"/>
      <c r="BK7" s="57"/>
      <c r="BL7" s="834"/>
      <c r="BM7" s="606"/>
      <c r="BN7" s="41"/>
      <c r="BO7" s="838"/>
      <c r="BP7" s="779"/>
      <c r="BQ7" s="826" t="str">
        <f t="shared" si="17"/>
        <v>上流193-1</v>
      </c>
      <c r="BR7" s="41"/>
      <c r="BS7" s="827" t="str">
        <f t="shared" ref="BS7:BT7" si="27">AH6</f>
        <v>1.885 </v>
      </c>
      <c r="BT7" s="828" t="str">
        <f t="shared" si="27"/>
        <v>5,000 </v>
      </c>
      <c r="BU7" s="831" t="str">
        <f t="shared" si="19"/>
        <v>9,425 </v>
      </c>
      <c r="BV7" s="41"/>
      <c r="BW7" s="838"/>
      <c r="BX7" s="779"/>
      <c r="BY7" s="826" t="str">
        <f t="shared" si="20"/>
        <v>台田107-1</v>
      </c>
      <c r="BZ7" s="41"/>
      <c r="CA7" s="827" t="str">
        <f t="shared" ref="CA7:CB7" si="28">AH22</f>
        <v>0.790 </v>
      </c>
      <c r="CB7" s="828" t="str">
        <f t="shared" si="28"/>
        <v>0 </v>
      </c>
      <c r="CC7" s="831" t="str">
        <f t="shared" si="22"/>
        <v>0 </v>
      </c>
      <c r="CD7" s="41"/>
      <c r="CE7" s="838"/>
      <c r="CF7" s="779"/>
      <c r="CG7" s="826" t="str">
        <f t="shared" si="23"/>
        <v>水尻511-1</v>
      </c>
      <c r="CH7" s="41"/>
      <c r="CI7" s="827" t="str">
        <f t="shared" ref="CI7:CJ7" si="29">AH36</f>
        <v>0.433 </v>
      </c>
      <c r="CJ7" s="828" t="str">
        <f t="shared" si="29"/>
        <v>0 </v>
      </c>
      <c r="CK7" s="831" t="str">
        <f t="shared" si="25"/>
        <v>0 </v>
      </c>
      <c r="CL7" s="41"/>
      <c r="CM7" s="838"/>
      <c r="CN7" s="779"/>
      <c r="CO7" s="606"/>
      <c r="CP7" s="41"/>
      <c r="CQ7" s="827"/>
      <c r="CR7" s="828"/>
      <c r="CS7" s="606"/>
      <c r="CT7" s="41"/>
      <c r="CU7" s="838"/>
      <c r="CV7" s="779"/>
      <c r="CW7" s="606"/>
      <c r="CX7" s="41"/>
      <c r="CY7" s="827"/>
      <c r="CZ7" s="828"/>
      <c r="DA7" s="606"/>
      <c r="DB7" s="41"/>
      <c r="DC7" s="836"/>
    </row>
    <row r="8" ht="18.75" customHeight="1">
      <c r="A8" s="182"/>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812" t="str">
        <f t="shared" si="6"/>
        <v>6</v>
      </c>
      <c r="AF8" s="813" t="s">
        <v>261</v>
      </c>
      <c r="AG8" s="787" t="s">
        <v>733</v>
      </c>
      <c r="AH8" s="798">
        <v>0.221</v>
      </c>
      <c r="AI8" s="799">
        <v>0.0</v>
      </c>
      <c r="AJ8" s="832" t="s">
        <v>269</v>
      </c>
      <c r="AK8" s="809" t="str">
        <f t="shared" si="2"/>
        <v>0</v>
      </c>
      <c r="AL8" s="822"/>
      <c r="AM8" s="182"/>
      <c r="AN8" s="182"/>
      <c r="AO8" s="823" t="str">
        <f t="shared" si="30"/>
        <v>5</v>
      </c>
      <c r="AP8" s="805" t="str">
        <f t="shared" si="31"/>
        <v>渋谷イネ</v>
      </c>
      <c r="AQ8" s="788" t="str">
        <f t="shared" ref="AQ8:AS8" si="32">AG8</f>
        <v>七反田460</v>
      </c>
      <c r="AR8" s="806" t="str">
        <f t="shared" si="32"/>
        <v>0.221 </v>
      </c>
      <c r="AS8" s="807" t="str">
        <f t="shared" si="32"/>
        <v>0</v>
      </c>
      <c r="AT8" s="805" t="str">
        <f t="shared" si="33"/>
        <v>柏木龍治</v>
      </c>
      <c r="AU8" s="808" t="str">
        <f t="shared" si="34"/>
        <v>0</v>
      </c>
      <c r="AV8" s="792"/>
      <c r="AW8" s="787"/>
      <c r="AX8" s="182"/>
      <c r="AY8" s="837" t="s">
        <v>734</v>
      </c>
      <c r="BA8" s="78"/>
      <c r="BB8" s="182"/>
      <c r="BC8" s="182"/>
      <c r="BD8" s="837" t="s">
        <v>734</v>
      </c>
      <c r="BF8" s="78"/>
      <c r="BG8" s="839"/>
      <c r="BH8" s="182"/>
      <c r="BI8" s="606"/>
      <c r="BJ8" s="41"/>
      <c r="BK8" s="57"/>
      <c r="BL8" s="834"/>
      <c r="BM8" s="606"/>
      <c r="BN8" s="41"/>
      <c r="BO8" s="838"/>
      <c r="BP8" s="779"/>
      <c r="BQ8" s="826" t="str">
        <f t="shared" si="17"/>
        <v>七反田458-1</v>
      </c>
      <c r="BR8" s="41"/>
      <c r="BS8" s="827" t="str">
        <f t="shared" ref="BS8:BT8" si="35">AH7</f>
        <v>0.727 </v>
      </c>
      <c r="BT8" s="828" t="str">
        <f t="shared" si="35"/>
        <v>0 </v>
      </c>
      <c r="BU8" s="831" t="str">
        <f t="shared" si="19"/>
        <v>0 </v>
      </c>
      <c r="BV8" s="41"/>
      <c r="BW8" s="838"/>
      <c r="BX8" s="779"/>
      <c r="BY8" s="826" t="str">
        <f t="shared" si="20"/>
        <v>台田108</v>
      </c>
      <c r="BZ8" s="41"/>
      <c r="CA8" s="827" t="str">
        <f t="shared" ref="CA8:CB8" si="36">AH23</f>
        <v>0.585 </v>
      </c>
      <c r="CB8" s="828" t="str">
        <f t="shared" si="36"/>
        <v>5,000 </v>
      </c>
      <c r="CC8" s="831" t="str">
        <f t="shared" si="22"/>
        <v>2,925 </v>
      </c>
      <c r="CD8" s="41"/>
      <c r="CE8" s="838"/>
      <c r="CF8" s="779"/>
      <c r="CG8" s="826" t="str">
        <f t="shared" si="23"/>
        <v>水尻512-1</v>
      </c>
      <c r="CH8" s="41"/>
      <c r="CI8" s="827" t="str">
        <f t="shared" ref="CI8:CJ8" si="37">AH37</f>
        <v>0.872 </v>
      </c>
      <c r="CJ8" s="828" t="str">
        <f t="shared" si="37"/>
        <v>0 </v>
      </c>
      <c r="CK8" s="831" t="str">
        <f t="shared" si="25"/>
        <v>0 </v>
      </c>
      <c r="CL8" s="41"/>
      <c r="CM8" s="838"/>
      <c r="CN8" s="779"/>
      <c r="CO8" s="606"/>
      <c r="CP8" s="41"/>
      <c r="CQ8" s="827"/>
      <c r="CR8" s="828"/>
      <c r="CS8" s="606"/>
      <c r="CT8" s="41"/>
      <c r="CU8" s="838"/>
      <c r="CV8" s="779"/>
      <c r="CW8" s="606"/>
      <c r="CX8" s="41"/>
      <c r="CY8" s="827"/>
      <c r="CZ8" s="828"/>
      <c r="DA8" s="606"/>
      <c r="DB8" s="41"/>
      <c r="DC8" s="836"/>
    </row>
    <row r="9" ht="18.75" customHeight="1">
      <c r="A9" s="182"/>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812" t="str">
        <f t="shared" si="6"/>
        <v>7</v>
      </c>
      <c r="AF9" s="813" t="s">
        <v>261</v>
      </c>
      <c r="AG9" s="787" t="s">
        <v>735</v>
      </c>
      <c r="AH9" s="798">
        <v>0.987</v>
      </c>
      <c r="AI9" s="799">
        <v>0.0</v>
      </c>
      <c r="AJ9" s="832" t="s">
        <v>269</v>
      </c>
      <c r="AK9" s="809" t="str">
        <f t="shared" si="2"/>
        <v>0</v>
      </c>
      <c r="AL9" s="822"/>
      <c r="AM9" s="182"/>
      <c r="AN9" s="182"/>
      <c r="AO9" s="823" t="str">
        <f t="shared" si="30"/>
        <v>6</v>
      </c>
      <c r="AP9" s="805" t="str">
        <f t="shared" si="31"/>
        <v>渋谷イネ</v>
      </c>
      <c r="AQ9" s="788" t="str">
        <f t="shared" ref="AQ9:AS9" si="38">AG9</f>
        <v>下流208-1</v>
      </c>
      <c r="AR9" s="806" t="str">
        <f t="shared" si="38"/>
        <v>0.987 </v>
      </c>
      <c r="AS9" s="807" t="str">
        <f t="shared" si="38"/>
        <v>0</v>
      </c>
      <c r="AT9" s="805" t="str">
        <f t="shared" si="33"/>
        <v>柏木龍治</v>
      </c>
      <c r="AU9" s="808" t="str">
        <f t="shared" si="34"/>
        <v>0</v>
      </c>
      <c r="AV9" s="792"/>
      <c r="AW9" s="787"/>
      <c r="AX9" s="182"/>
      <c r="AY9" s="840"/>
      <c r="AZ9" s="839"/>
      <c r="BA9" s="811"/>
      <c r="BB9" s="182"/>
      <c r="BC9" s="182"/>
      <c r="BD9" s="840"/>
      <c r="BE9" s="839"/>
      <c r="BF9" s="811"/>
      <c r="BG9" s="839"/>
      <c r="BH9" s="182"/>
      <c r="BI9" s="606"/>
      <c r="BJ9" s="41"/>
      <c r="BK9" s="57"/>
      <c r="BL9" s="834"/>
      <c r="BM9" s="606"/>
      <c r="BN9" s="41"/>
      <c r="BO9" s="838"/>
      <c r="BP9" s="779"/>
      <c r="BQ9" s="826" t="str">
        <f t="shared" si="17"/>
        <v>七反田460</v>
      </c>
      <c r="BR9" s="41"/>
      <c r="BS9" s="827" t="str">
        <f t="shared" ref="BS9:BT9" si="39">AH8</f>
        <v>0.221 </v>
      </c>
      <c r="BT9" s="828" t="str">
        <f t="shared" si="39"/>
        <v>0 </v>
      </c>
      <c r="BU9" s="831" t="str">
        <f t="shared" si="19"/>
        <v>0 </v>
      </c>
      <c r="BV9" s="41"/>
      <c r="BW9" s="838"/>
      <c r="BX9" s="779"/>
      <c r="BY9" s="826" t="str">
        <f t="shared" si="20"/>
        <v>台田112-1</v>
      </c>
      <c r="BZ9" s="41"/>
      <c r="CA9" s="827" t="str">
        <f t="shared" ref="CA9:CB9" si="40">AH24</f>
        <v>0.988 </v>
      </c>
      <c r="CB9" s="828" t="str">
        <f t="shared" si="40"/>
        <v>0 </v>
      </c>
      <c r="CC9" s="831" t="str">
        <f t="shared" si="22"/>
        <v>0 </v>
      </c>
      <c r="CD9" s="41"/>
      <c r="CE9" s="838"/>
      <c r="CF9" s="779"/>
      <c r="CG9" s="826" t="str">
        <f t="shared" si="23"/>
        <v>水尻513-1</v>
      </c>
      <c r="CH9" s="41"/>
      <c r="CI9" s="827" t="str">
        <f t="shared" ref="CI9:CJ9" si="41">AH38</f>
        <v>0.608 </v>
      </c>
      <c r="CJ9" s="828" t="str">
        <f t="shared" si="41"/>
        <v>0 </v>
      </c>
      <c r="CK9" s="831" t="str">
        <f t="shared" si="25"/>
        <v>0 </v>
      </c>
      <c r="CL9" s="41"/>
      <c r="CM9" s="838"/>
      <c r="CN9" s="779"/>
      <c r="CO9" s="606"/>
      <c r="CP9" s="41"/>
      <c r="CQ9" s="827"/>
      <c r="CR9" s="828"/>
      <c r="CS9" s="606"/>
      <c r="CT9" s="41"/>
      <c r="CU9" s="838"/>
      <c r="CV9" s="779"/>
      <c r="CW9" s="606"/>
      <c r="CX9" s="41"/>
      <c r="CY9" s="827"/>
      <c r="CZ9" s="828"/>
      <c r="DA9" s="606"/>
      <c r="DB9" s="41"/>
      <c r="DC9" s="841"/>
    </row>
    <row r="10" ht="18.75" customHeight="1">
      <c r="A10" s="182"/>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812" t="str">
        <f t="shared" si="6"/>
        <v>8</v>
      </c>
      <c r="AF10" s="813" t="s">
        <v>261</v>
      </c>
      <c r="AG10" s="787" t="s">
        <v>736</v>
      </c>
      <c r="AH10" s="798">
        <v>0.647</v>
      </c>
      <c r="AI10" s="799">
        <v>0.0</v>
      </c>
      <c r="AJ10" s="832" t="s">
        <v>269</v>
      </c>
      <c r="AK10" s="809" t="str">
        <f t="shared" si="2"/>
        <v>0</v>
      </c>
      <c r="AL10" s="822"/>
      <c r="AM10" s="182"/>
      <c r="AN10" s="182"/>
      <c r="AO10" s="823" t="str">
        <f t="shared" si="30"/>
        <v>7</v>
      </c>
      <c r="AP10" s="805" t="str">
        <f t="shared" si="31"/>
        <v>渋谷イネ</v>
      </c>
      <c r="AQ10" s="788" t="str">
        <f t="shared" ref="AQ10:AS10" si="42">AG10</f>
        <v>下流209-1</v>
      </c>
      <c r="AR10" s="806" t="str">
        <f t="shared" si="42"/>
        <v>0.647 </v>
      </c>
      <c r="AS10" s="807" t="str">
        <f t="shared" si="42"/>
        <v>0</v>
      </c>
      <c r="AT10" s="805" t="str">
        <f t="shared" si="33"/>
        <v>柏木龍治</v>
      </c>
      <c r="AU10" s="808" t="str">
        <f t="shared" si="34"/>
        <v>0</v>
      </c>
      <c r="AV10" s="792"/>
      <c r="AW10" s="787"/>
      <c r="AX10" s="182"/>
      <c r="AY10" s="779"/>
      <c r="AZ10" s="842" t="s">
        <v>801</v>
      </c>
      <c r="BA10" s="778"/>
      <c r="BB10" s="182"/>
      <c r="BC10" s="182"/>
      <c r="BD10" s="779"/>
      <c r="BE10" s="842" t="str">
        <f>AZ10</f>
        <v>令和６年１２月１５日</v>
      </c>
      <c r="BF10" s="778"/>
      <c r="BG10" s="839"/>
      <c r="BH10" s="182"/>
      <c r="BI10" s="606"/>
      <c r="BJ10" s="41"/>
      <c r="BK10" s="57"/>
      <c r="BL10" s="834"/>
      <c r="BM10" s="606"/>
      <c r="BN10" s="41"/>
      <c r="BO10" s="838"/>
      <c r="BP10" s="779"/>
      <c r="BQ10" s="826" t="str">
        <f t="shared" si="17"/>
        <v>下流208-1</v>
      </c>
      <c r="BR10" s="41"/>
      <c r="BS10" s="827" t="str">
        <f t="shared" ref="BS10:BT10" si="43">AH9</f>
        <v>0.987 </v>
      </c>
      <c r="BT10" s="828" t="str">
        <f t="shared" si="43"/>
        <v>0 </v>
      </c>
      <c r="BU10" s="831" t="str">
        <f t="shared" si="19"/>
        <v>0 </v>
      </c>
      <c r="BV10" s="41"/>
      <c r="BW10" s="838"/>
      <c r="BX10" s="779"/>
      <c r="BY10" s="826" t="str">
        <f t="shared" si="20"/>
        <v>台田114</v>
      </c>
      <c r="BZ10" s="41"/>
      <c r="CA10" s="827" t="str">
        <f t="shared" ref="CA10:CB10" si="44">AH25</f>
        <v>0.545 </v>
      </c>
      <c r="CB10" s="828" t="str">
        <f t="shared" si="44"/>
        <v>5,000 </v>
      </c>
      <c r="CC10" s="831" t="str">
        <f t="shared" si="22"/>
        <v>2,725 </v>
      </c>
      <c r="CD10" s="41"/>
      <c r="CE10" s="838"/>
      <c r="CF10" s="779"/>
      <c r="CG10" s="826" t="str">
        <f t="shared" si="23"/>
        <v>水尻514の一部</v>
      </c>
      <c r="CH10" s="41"/>
      <c r="CI10" s="827" t="str">
        <f t="shared" ref="CI10:CJ10" si="45">AH39</f>
        <v>0.035 </v>
      </c>
      <c r="CJ10" s="828" t="str">
        <f t="shared" si="45"/>
        <v>0 </v>
      </c>
      <c r="CK10" s="831" t="str">
        <f t="shared" si="25"/>
        <v>0 </v>
      </c>
      <c r="CL10" s="41"/>
      <c r="CM10" s="838"/>
      <c r="CN10" s="779"/>
      <c r="CO10" s="606"/>
      <c r="CP10" s="41"/>
      <c r="CQ10" s="827"/>
      <c r="CR10" s="828"/>
      <c r="CS10" s="606"/>
      <c r="CT10" s="41"/>
      <c r="CU10" s="838"/>
      <c r="CV10" s="779"/>
      <c r="CW10" s="606"/>
      <c r="CX10" s="41"/>
      <c r="CY10" s="827"/>
      <c r="CZ10" s="828"/>
      <c r="DA10" s="606"/>
      <c r="DB10" s="41"/>
      <c r="DC10" s="843"/>
    </row>
    <row r="11" ht="18.75" customHeight="1">
      <c r="A11" s="182"/>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812" t="str">
        <f t="shared" si="6"/>
        <v>9</v>
      </c>
      <c r="AF11" s="813" t="s">
        <v>261</v>
      </c>
      <c r="AG11" s="787" t="s">
        <v>737</v>
      </c>
      <c r="AH11" s="798">
        <v>0.967</v>
      </c>
      <c r="AI11" s="799">
        <v>4000.0</v>
      </c>
      <c r="AJ11" s="832" t="s">
        <v>275</v>
      </c>
      <c r="AK11" s="809" t="str">
        <f t="shared" si="2"/>
        <v>3,868</v>
      </c>
      <c r="AL11" s="822"/>
      <c r="AM11" s="182"/>
      <c r="AN11" s="182"/>
      <c r="AO11" s="823" t="str">
        <f>AE12</f>
        <v>10</v>
      </c>
      <c r="AP11" s="805" t="str">
        <f>AJ13</f>
        <v>渋谷イネ</v>
      </c>
      <c r="AQ11" s="788" t="str">
        <f t="shared" ref="AQ11:AS11" si="46">AG13</f>
        <v>鎧ヶ坪470-1</v>
      </c>
      <c r="AR11" s="806" t="str">
        <f t="shared" si="46"/>
        <v>0.082 </v>
      </c>
      <c r="AS11" s="807" t="str">
        <f t="shared" si="46"/>
        <v>0</v>
      </c>
      <c r="AT11" s="805" t="str">
        <f>AF13</f>
        <v>柏木龍治</v>
      </c>
      <c r="AU11" s="808" t="str">
        <f>AK13</f>
        <v>0</v>
      </c>
      <c r="AV11" s="809"/>
      <c r="AW11" s="799"/>
      <c r="AX11" s="182"/>
      <c r="AY11" s="844"/>
      <c r="AZ11" s="845" t="str">
        <f>AP3</f>
        <v>小澤千枝子</v>
      </c>
      <c r="BA11" s="778" t="s">
        <v>738</v>
      </c>
      <c r="BB11" s="787"/>
      <c r="BC11" s="787"/>
      <c r="BD11" s="844"/>
      <c r="BE11" s="846" t="str">
        <f>AP5</f>
        <v>渋谷孝之</v>
      </c>
      <c r="BF11" s="778" t="s">
        <v>738</v>
      </c>
      <c r="BG11" s="182"/>
      <c r="BH11" s="182"/>
      <c r="BI11" s="606"/>
      <c r="BJ11" s="41"/>
      <c r="BK11" s="57"/>
      <c r="BL11" s="834"/>
      <c r="BM11" s="606"/>
      <c r="BN11" s="41"/>
      <c r="BO11" s="838"/>
      <c r="BP11" s="779"/>
      <c r="BQ11" s="826" t="str">
        <f t="shared" si="17"/>
        <v>下流209-1</v>
      </c>
      <c r="BR11" s="41"/>
      <c r="BS11" s="827" t="str">
        <f t="shared" ref="BS11:BT11" si="47">AH10</f>
        <v>0.647 </v>
      </c>
      <c r="BT11" s="828" t="str">
        <f t="shared" si="47"/>
        <v>0 </v>
      </c>
      <c r="BU11" s="831" t="str">
        <f t="shared" si="19"/>
        <v>0 </v>
      </c>
      <c r="BV11" s="41"/>
      <c r="BW11" s="838"/>
      <c r="BX11" s="779"/>
      <c r="BY11" s="826" t="str">
        <f t="shared" si="20"/>
        <v>台田115</v>
      </c>
      <c r="BZ11" s="41"/>
      <c r="CA11" s="827" t="str">
        <f t="shared" ref="CA11:CB11" si="48">AH26</f>
        <v>0.922 </v>
      </c>
      <c r="CB11" s="828" t="str">
        <f t="shared" si="48"/>
        <v>5,000 </v>
      </c>
      <c r="CC11" s="831" t="str">
        <f t="shared" si="22"/>
        <v>4,610 </v>
      </c>
      <c r="CD11" s="41"/>
      <c r="CE11" s="838"/>
      <c r="CF11" s="779"/>
      <c r="CG11" s="826" t="str">
        <f t="shared" si="23"/>
        <v>鎧ヶ坪521-1</v>
      </c>
      <c r="CH11" s="41"/>
      <c r="CI11" s="827" t="str">
        <f t="shared" ref="CI11:CJ11" si="49">AH40</f>
        <v>0.740 </v>
      </c>
      <c r="CJ11" s="828" t="str">
        <f t="shared" si="49"/>
        <v>4,000 </v>
      </c>
      <c r="CK11" s="831" t="str">
        <f t="shared" si="25"/>
        <v>2,960 </v>
      </c>
      <c r="CL11" s="41"/>
      <c r="CM11" s="838"/>
      <c r="CN11" s="779"/>
      <c r="CO11" s="606"/>
      <c r="CP11" s="41"/>
      <c r="CQ11" s="827"/>
      <c r="CR11" s="828"/>
      <c r="CS11" s="606"/>
      <c r="CT11" s="41"/>
      <c r="CU11" s="838"/>
      <c r="CV11" s="779"/>
      <c r="CW11" s="606"/>
      <c r="CX11" s="41"/>
      <c r="CY11" s="827"/>
      <c r="CZ11" s="828"/>
      <c r="DA11" s="606"/>
      <c r="DB11" s="41"/>
      <c r="DC11" s="843"/>
    </row>
    <row r="12" ht="18.75" customHeight="1">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812" t="str">
        <f t="shared" si="6"/>
        <v>10</v>
      </c>
      <c r="AF12" s="813" t="s">
        <v>261</v>
      </c>
      <c r="AG12" s="787" t="s">
        <v>739</v>
      </c>
      <c r="AH12" s="798">
        <v>0.916</v>
      </c>
      <c r="AI12" s="799">
        <v>4000.0</v>
      </c>
      <c r="AJ12" s="832" t="s">
        <v>275</v>
      </c>
      <c r="AK12" s="809" t="str">
        <f t="shared" si="2"/>
        <v>3,664</v>
      </c>
      <c r="AL12" s="822"/>
      <c r="AM12" s="803"/>
      <c r="AN12" s="182"/>
      <c r="AO12" s="823" t="str">
        <f>AE16</f>
        <v>14</v>
      </c>
      <c r="AP12" s="805" t="str">
        <f>AJ17</f>
        <v>渋谷イネ</v>
      </c>
      <c r="AQ12" s="788" t="str">
        <f t="shared" ref="AQ12:AS12" si="50">AG17</f>
        <v>七反田459-1</v>
      </c>
      <c r="AR12" s="806" t="str">
        <f t="shared" si="50"/>
        <v>0.727 </v>
      </c>
      <c r="AS12" s="807" t="str">
        <f t="shared" si="50"/>
        <v>0</v>
      </c>
      <c r="AT12" s="847" t="str">
        <f>AF17</f>
        <v>柳川浩昭</v>
      </c>
      <c r="AU12" s="808" t="str">
        <f>AK17</f>
        <v>0</v>
      </c>
      <c r="AV12" s="809" t="str">
        <f>SUM(AU7:AU12)</f>
        <v>0</v>
      </c>
      <c r="AW12" s="799"/>
      <c r="AX12" s="182"/>
      <c r="AY12" s="779"/>
      <c r="AZ12" s="182"/>
      <c r="BA12" s="778"/>
      <c r="BB12" s="182"/>
      <c r="BC12" s="182"/>
      <c r="BD12" s="779"/>
      <c r="BE12" s="182"/>
      <c r="BF12" s="778"/>
      <c r="BG12" s="182"/>
      <c r="BH12" s="182"/>
      <c r="BI12" s="606"/>
      <c r="BJ12" s="41"/>
      <c r="BK12" s="57"/>
      <c r="BL12" s="834"/>
      <c r="BM12" s="606"/>
      <c r="BN12" s="41"/>
      <c r="BO12" s="838"/>
      <c r="BP12" s="779"/>
      <c r="BQ12" s="826" t="str">
        <f t="shared" si="17"/>
        <v>台田110</v>
      </c>
      <c r="BR12" s="41"/>
      <c r="BS12" s="827" t="str">
        <f t="shared" ref="BS12:BT12" si="51">AH11</f>
        <v>0.967 </v>
      </c>
      <c r="BT12" s="828" t="str">
        <f t="shared" si="51"/>
        <v>4,000 </v>
      </c>
      <c r="BU12" s="831" t="str">
        <f t="shared" si="19"/>
        <v>3,868 </v>
      </c>
      <c r="BV12" s="41"/>
      <c r="BW12" s="838"/>
      <c r="BX12" s="779"/>
      <c r="BY12" s="826" t="str">
        <f t="shared" si="20"/>
        <v>台田120-1</v>
      </c>
      <c r="BZ12" s="41"/>
      <c r="CA12" s="827" t="str">
        <f t="shared" ref="CA12:CB12" si="52">AH27</f>
        <v>0.089 </v>
      </c>
      <c r="CB12" s="828" t="str">
        <f t="shared" si="52"/>
        <v>0 </v>
      </c>
      <c r="CC12" s="831" t="str">
        <f t="shared" si="22"/>
        <v>0 </v>
      </c>
      <c r="CD12" s="41"/>
      <c r="CE12" s="838"/>
      <c r="CF12" s="779"/>
      <c r="CG12" s="826" t="str">
        <f t="shared" si="23"/>
        <v>鎧ヶ坪523-1</v>
      </c>
      <c r="CH12" s="41"/>
      <c r="CI12" s="827" t="str">
        <f t="shared" ref="CI12:CJ12" si="53">AH41</f>
        <v>0.195 </v>
      </c>
      <c r="CJ12" s="828" t="str">
        <f t="shared" si="53"/>
        <v>4,000 </v>
      </c>
      <c r="CK12" s="831" t="str">
        <f t="shared" si="25"/>
        <v>780 </v>
      </c>
      <c r="CL12" s="41"/>
      <c r="CM12" s="838"/>
      <c r="CN12" s="779"/>
      <c r="CO12" s="606"/>
      <c r="CP12" s="41"/>
      <c r="CQ12" s="827"/>
      <c r="CR12" s="828"/>
      <c r="CS12" s="606"/>
      <c r="CT12" s="41"/>
      <c r="CU12" s="838"/>
      <c r="CV12" s="779"/>
      <c r="CW12" s="606"/>
      <c r="CX12" s="41"/>
      <c r="CY12" s="827"/>
      <c r="CZ12" s="828"/>
      <c r="DA12" s="606"/>
      <c r="DB12" s="41"/>
      <c r="DC12" s="843"/>
    </row>
    <row r="13" ht="18.75" customHeight="1">
      <c r="A13" s="182"/>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812" t="str">
        <f t="shared" si="6"/>
        <v>11</v>
      </c>
      <c r="AF13" s="813" t="s">
        <v>261</v>
      </c>
      <c r="AG13" s="787" t="s">
        <v>740</v>
      </c>
      <c r="AH13" s="798">
        <v>0.082</v>
      </c>
      <c r="AI13" s="799">
        <v>0.0</v>
      </c>
      <c r="AJ13" s="832" t="s">
        <v>269</v>
      </c>
      <c r="AK13" s="809" t="str">
        <f t="shared" si="2"/>
        <v>0</v>
      </c>
      <c r="AL13" s="822"/>
      <c r="AM13" s="182"/>
      <c r="AN13" s="182"/>
      <c r="AO13" s="823" t="str">
        <f t="shared" ref="AO13:AO14" si="58">AE10</f>
        <v>8</v>
      </c>
      <c r="AP13" s="805" t="str">
        <f t="shared" ref="AP13:AP14" si="59">AJ11</f>
        <v>渋谷洋一</v>
      </c>
      <c r="AQ13" s="788" t="str">
        <f t="shared" ref="AQ13:AS13" si="54">AG11</f>
        <v>台田110</v>
      </c>
      <c r="AR13" s="806" t="str">
        <f t="shared" si="54"/>
        <v>0.967 </v>
      </c>
      <c r="AS13" s="807" t="str">
        <f t="shared" si="54"/>
        <v>4,000</v>
      </c>
      <c r="AT13" s="805" t="str">
        <f t="shared" ref="AT13:AT14" si="61">AF11</f>
        <v>柏木龍治</v>
      </c>
      <c r="AU13" s="808" t="str">
        <f t="shared" ref="AU13:AU14" si="62">AK11</f>
        <v>3,868</v>
      </c>
      <c r="AV13" s="792"/>
      <c r="AW13" s="787"/>
      <c r="AX13" s="182"/>
      <c r="AY13" s="848"/>
      <c r="AZ13" s="849"/>
      <c r="BA13" s="850"/>
      <c r="BB13" s="182"/>
      <c r="BC13" s="182"/>
      <c r="BD13" s="848"/>
      <c r="BE13" s="849"/>
      <c r="BF13" s="850"/>
      <c r="BG13" s="182"/>
      <c r="BH13" s="182"/>
      <c r="BI13" s="606"/>
      <c r="BJ13" s="41"/>
      <c r="BK13" s="57"/>
      <c r="BL13" s="834"/>
      <c r="BM13" s="606"/>
      <c r="BN13" s="41"/>
      <c r="BO13" s="838"/>
      <c r="BP13" s="779"/>
      <c r="BQ13" s="826" t="str">
        <f t="shared" si="17"/>
        <v>台田113</v>
      </c>
      <c r="BR13" s="41"/>
      <c r="BS13" s="827" t="str">
        <f t="shared" ref="BS13:BT13" si="55">AH12</f>
        <v>0.916 </v>
      </c>
      <c r="BT13" s="828" t="str">
        <f t="shared" si="55"/>
        <v>4,000 </v>
      </c>
      <c r="BU13" s="831" t="str">
        <f t="shared" si="19"/>
        <v>3,664 </v>
      </c>
      <c r="BV13" s="41"/>
      <c r="BW13" s="838"/>
      <c r="BX13" s="779"/>
      <c r="BY13" s="826" t="str">
        <f t="shared" si="20"/>
        <v>台田121-1</v>
      </c>
      <c r="BZ13" s="41"/>
      <c r="CA13" s="827" t="str">
        <f t="shared" ref="CA13:CB13" si="56">AH28</f>
        <v>0.234 </v>
      </c>
      <c r="CB13" s="828" t="str">
        <f t="shared" si="56"/>
        <v>0 </v>
      </c>
      <c r="CC13" s="831" t="str">
        <f t="shared" si="22"/>
        <v>0 </v>
      </c>
      <c r="CD13" s="41"/>
      <c r="CE13" s="838"/>
      <c r="CF13" s="779"/>
      <c r="CG13" s="826" t="str">
        <f t="shared" si="23"/>
        <v>鎧ヶ坪524-1</v>
      </c>
      <c r="CH13" s="41"/>
      <c r="CI13" s="827" t="str">
        <f t="shared" ref="CI13:CJ13" si="57">AH42</f>
        <v>1.302 </v>
      </c>
      <c r="CJ13" s="828" t="str">
        <f t="shared" si="57"/>
        <v>4,000 </v>
      </c>
      <c r="CK13" s="831" t="str">
        <f t="shared" si="25"/>
        <v>5,208 </v>
      </c>
      <c r="CL13" s="41"/>
      <c r="CM13" s="838"/>
      <c r="CN13" s="779"/>
      <c r="CO13" s="606"/>
      <c r="CP13" s="41"/>
      <c r="CQ13" s="827"/>
      <c r="CR13" s="828"/>
      <c r="CS13" s="606"/>
      <c r="CT13" s="41"/>
      <c r="CU13" s="838"/>
      <c r="CV13" s="779"/>
      <c r="CW13" s="606"/>
      <c r="CX13" s="41"/>
      <c r="CY13" s="827"/>
      <c r="CZ13" s="828"/>
      <c r="DA13" s="606"/>
      <c r="DB13" s="41"/>
      <c r="DC13" s="843"/>
    </row>
    <row r="14" ht="18.75" customHeight="1">
      <c r="A14" s="182"/>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812" t="str">
        <f t="shared" si="6"/>
        <v>12</v>
      </c>
      <c r="AF14" s="813" t="s">
        <v>261</v>
      </c>
      <c r="AG14" s="787" t="s">
        <v>741</v>
      </c>
      <c r="AH14" s="798">
        <v>0.893</v>
      </c>
      <c r="AI14" s="799">
        <v>0.0</v>
      </c>
      <c r="AJ14" s="832" t="s">
        <v>271</v>
      </c>
      <c r="AK14" s="809" t="str">
        <f t="shared" si="2"/>
        <v>0</v>
      </c>
      <c r="AL14" s="822"/>
      <c r="AM14" s="182"/>
      <c r="AN14" s="182"/>
      <c r="AO14" s="823" t="str">
        <f t="shared" si="58"/>
        <v>9</v>
      </c>
      <c r="AP14" s="804" t="str">
        <f t="shared" si="59"/>
        <v>渋谷洋一</v>
      </c>
      <c r="AQ14" s="788" t="str">
        <f t="shared" ref="AQ14:AS14" si="60">AG12</f>
        <v>台田113</v>
      </c>
      <c r="AR14" s="806" t="str">
        <f t="shared" si="60"/>
        <v>0.916 </v>
      </c>
      <c r="AS14" s="807" t="str">
        <f t="shared" si="60"/>
        <v>4,000</v>
      </c>
      <c r="AT14" s="805" t="str">
        <f t="shared" si="61"/>
        <v>柏木龍治</v>
      </c>
      <c r="AU14" s="808" t="str">
        <f t="shared" si="62"/>
        <v>3,664</v>
      </c>
      <c r="AV14" s="809"/>
      <c r="AW14" s="799"/>
      <c r="AX14" s="182"/>
      <c r="BG14" s="182"/>
      <c r="BH14" s="182"/>
      <c r="BI14" s="606"/>
      <c r="BJ14" s="41"/>
      <c r="BK14" s="57"/>
      <c r="BL14" s="834"/>
      <c r="BM14" s="606"/>
      <c r="BN14" s="41"/>
      <c r="BO14" s="838"/>
      <c r="BP14" s="779"/>
      <c r="BQ14" s="826" t="str">
        <f t="shared" si="17"/>
        <v>鎧ヶ坪470-1</v>
      </c>
      <c r="BR14" s="41"/>
      <c r="BS14" s="827" t="str">
        <f t="shared" ref="BS14:BT14" si="63">AH13</f>
        <v>0.082 </v>
      </c>
      <c r="BT14" s="828" t="str">
        <f t="shared" si="63"/>
        <v>0 </v>
      </c>
      <c r="BU14" s="831" t="str">
        <f t="shared" si="19"/>
        <v>0 </v>
      </c>
      <c r="BV14" s="41"/>
      <c r="BW14" s="838"/>
      <c r="BX14" s="779"/>
      <c r="BY14" s="826" t="str">
        <f t="shared" si="20"/>
        <v>台田121-2</v>
      </c>
      <c r="BZ14" s="41"/>
      <c r="CA14" s="827" t="str">
        <f t="shared" ref="CA14:CB14" si="64">AH29</f>
        <v>0.155 </v>
      </c>
      <c r="CB14" s="828" t="str">
        <f t="shared" si="64"/>
        <v>0 </v>
      </c>
      <c r="CC14" s="831" t="str">
        <f t="shared" si="22"/>
        <v>0 </v>
      </c>
      <c r="CD14" s="41"/>
      <c r="CE14" s="838"/>
      <c r="CF14" s="779"/>
      <c r="CG14" s="826" t="str">
        <f t="shared" si="23"/>
        <v>鎧ヶ坪532-1</v>
      </c>
      <c r="CH14" s="41"/>
      <c r="CI14" s="827" t="str">
        <f t="shared" ref="CI14:CJ14" si="65">AH43</f>
        <v>1.778 </v>
      </c>
      <c r="CJ14" s="828" t="str">
        <f t="shared" si="65"/>
        <v>5,000 </v>
      </c>
      <c r="CK14" s="831" t="str">
        <f t="shared" si="25"/>
        <v>8,890 </v>
      </c>
      <c r="CL14" s="41"/>
      <c r="CM14" s="838"/>
      <c r="CN14" s="779"/>
      <c r="CO14" s="606"/>
      <c r="CP14" s="41"/>
      <c r="CQ14" s="827"/>
      <c r="CR14" s="828"/>
      <c r="CS14" s="606"/>
      <c r="CT14" s="41"/>
      <c r="CU14" s="838"/>
      <c r="CV14" s="779"/>
      <c r="CW14" s="606"/>
      <c r="CX14" s="41"/>
      <c r="CY14" s="827"/>
      <c r="CZ14" s="828"/>
      <c r="DA14" s="606"/>
      <c r="DB14" s="41"/>
      <c r="DC14" s="843"/>
    </row>
    <row r="15" ht="18.75" customHeight="1">
      <c r="A15" s="182"/>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812" t="str">
        <f t="shared" si="6"/>
        <v>13</v>
      </c>
      <c r="AF15" s="813" t="s">
        <v>261</v>
      </c>
      <c r="AG15" s="787" t="s">
        <v>742</v>
      </c>
      <c r="AH15" s="798">
        <v>1.2</v>
      </c>
      <c r="AI15" s="799">
        <v>0.0</v>
      </c>
      <c r="AJ15" s="832" t="s">
        <v>271</v>
      </c>
      <c r="AK15" s="809" t="str">
        <f t="shared" si="2"/>
        <v>0</v>
      </c>
      <c r="AL15" s="822"/>
      <c r="AM15" s="182"/>
      <c r="AN15" s="182"/>
      <c r="AO15" s="823" t="str">
        <f>AE22</f>
        <v>20</v>
      </c>
      <c r="AP15" s="805" t="str">
        <f>AJ23</f>
        <v>渋谷洋一</v>
      </c>
      <c r="AQ15" s="788" t="str">
        <f t="shared" ref="AQ15:AS15" si="66">AG23</f>
        <v>台田108</v>
      </c>
      <c r="AR15" s="806" t="str">
        <f t="shared" si="66"/>
        <v>0.585 </v>
      </c>
      <c r="AS15" s="807" t="str">
        <f t="shared" si="66"/>
        <v>5,000</v>
      </c>
      <c r="AT15" s="805" t="str">
        <f>AF23</f>
        <v>芹澤智</v>
      </c>
      <c r="AU15" s="808" t="str">
        <f>AK23</f>
        <v>2,925</v>
      </c>
      <c r="AV15" s="792"/>
      <c r="AW15" s="787"/>
      <c r="AX15" s="182"/>
      <c r="AY15" s="793"/>
      <c r="AZ15" s="794"/>
      <c r="BA15" s="795"/>
      <c r="BB15" s="182"/>
      <c r="BC15" s="182"/>
      <c r="BD15" s="793"/>
      <c r="BE15" s="794"/>
      <c r="BF15" s="795"/>
      <c r="BG15" s="182"/>
      <c r="BH15" s="182"/>
      <c r="BI15" s="606"/>
      <c r="BJ15" s="41"/>
      <c r="BK15" s="57"/>
      <c r="BL15" s="834"/>
      <c r="BM15" s="606"/>
      <c r="BN15" s="41"/>
      <c r="BO15" s="838"/>
      <c r="BP15" s="779"/>
      <c r="BQ15" s="826" t="str">
        <f t="shared" si="17"/>
        <v>釜ケ坪487-1</v>
      </c>
      <c r="BR15" s="41"/>
      <c r="BS15" s="827" t="str">
        <f t="shared" ref="BS15:BT15" si="67">AH14</f>
        <v>0.893 </v>
      </c>
      <c r="BT15" s="828" t="str">
        <f t="shared" si="67"/>
        <v>0 </v>
      </c>
      <c r="BU15" s="831" t="str">
        <f t="shared" si="19"/>
        <v>0 </v>
      </c>
      <c r="BV15" s="41"/>
      <c r="BW15" s="838"/>
      <c r="BX15" s="779"/>
      <c r="BY15" s="826" t="str">
        <f t="shared" si="20"/>
        <v>台田122</v>
      </c>
      <c r="BZ15" s="41"/>
      <c r="CA15" s="827" t="str">
        <f t="shared" ref="CA15:CB15" si="68">AH30</f>
        <v>0.534 </v>
      </c>
      <c r="CB15" s="828" t="str">
        <f t="shared" si="68"/>
        <v>0 </v>
      </c>
      <c r="CC15" s="831" t="str">
        <f t="shared" si="22"/>
        <v>0 </v>
      </c>
      <c r="CD15" s="41"/>
      <c r="CE15" s="838"/>
      <c r="CF15" s="779"/>
      <c r="CG15" s="606"/>
      <c r="CH15" s="41"/>
      <c r="CI15" s="48"/>
      <c r="CJ15" s="48"/>
      <c r="CK15" s="606"/>
      <c r="CL15" s="41"/>
      <c r="CM15" s="838"/>
      <c r="CN15" s="779"/>
      <c r="CO15" s="606"/>
      <c r="CP15" s="41"/>
      <c r="CQ15" s="827"/>
      <c r="CR15" s="828"/>
      <c r="CS15" s="606"/>
      <c r="CT15" s="41"/>
      <c r="CU15" s="838"/>
      <c r="CV15" s="779"/>
      <c r="CW15" s="606"/>
      <c r="CX15" s="41"/>
      <c r="CY15" s="827"/>
      <c r="CZ15" s="828"/>
      <c r="DA15" s="606"/>
      <c r="DB15" s="41"/>
      <c r="DC15" s="843"/>
    </row>
    <row r="16" ht="18.75" customHeight="1">
      <c r="A16" s="182"/>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812" t="str">
        <f t="shared" si="6"/>
        <v>14</v>
      </c>
      <c r="AF16" s="813" t="s">
        <v>261</v>
      </c>
      <c r="AG16" s="787" t="s">
        <v>743</v>
      </c>
      <c r="AH16" s="851">
        <v>0.033</v>
      </c>
      <c r="AI16" s="852">
        <v>0.0</v>
      </c>
      <c r="AJ16" s="832" t="s">
        <v>271</v>
      </c>
      <c r="AK16" s="853" t="str">
        <f t="shared" si="2"/>
        <v>0</v>
      </c>
      <c r="AL16" s="853" t="str">
        <f>SUM(AK4:AK16)</f>
        <v>16,957</v>
      </c>
      <c r="AM16" s="182"/>
      <c r="AN16" s="182"/>
      <c r="AO16" s="823" t="str">
        <f t="shared" ref="AO16:AO17" si="72">AE24</f>
        <v>22</v>
      </c>
      <c r="AP16" s="805" t="str">
        <f t="shared" ref="AP16:AP17" si="73">AJ25</f>
        <v>渋谷洋一</v>
      </c>
      <c r="AQ16" s="788" t="str">
        <f t="shared" ref="AQ16:AS16" si="69">AG25</f>
        <v>台田114</v>
      </c>
      <c r="AR16" s="806" t="str">
        <f t="shared" si="69"/>
        <v>0.545 </v>
      </c>
      <c r="AS16" s="807" t="str">
        <f t="shared" si="69"/>
        <v>5,000</v>
      </c>
      <c r="AT16" s="805" t="str">
        <f t="shared" ref="AT16:AT17" si="75">AF25</f>
        <v>芹澤智</v>
      </c>
      <c r="AU16" s="808" t="str">
        <f t="shared" ref="AU16:AU17" si="76">AK25</f>
        <v>2,725</v>
      </c>
      <c r="AV16" s="792"/>
      <c r="AW16" s="787"/>
      <c r="AX16" s="182"/>
      <c r="AY16" s="779"/>
      <c r="AZ16" s="34" t="s">
        <v>800</v>
      </c>
      <c r="BA16" s="778"/>
      <c r="BB16" s="182"/>
      <c r="BC16" s="182"/>
      <c r="BD16" s="779"/>
      <c r="BE16" s="34" t="s">
        <v>800</v>
      </c>
      <c r="BF16" s="778"/>
      <c r="BG16" s="182"/>
      <c r="BH16" s="182"/>
      <c r="BI16" s="606"/>
      <c r="BJ16" s="41"/>
      <c r="BK16" s="57"/>
      <c r="BL16" s="834"/>
      <c r="BM16" s="606"/>
      <c r="BN16" s="41"/>
      <c r="BO16" s="838"/>
      <c r="BP16" s="779"/>
      <c r="BQ16" s="826" t="str">
        <f t="shared" si="17"/>
        <v>釜ケ坪488-1</v>
      </c>
      <c r="BR16" s="41"/>
      <c r="BS16" s="827" t="str">
        <f t="shared" ref="BS16:BT16" si="70">AH15</f>
        <v>1.200 </v>
      </c>
      <c r="BT16" s="828" t="str">
        <f t="shared" si="70"/>
        <v>0 </v>
      </c>
      <c r="BU16" s="831" t="str">
        <f t="shared" si="19"/>
        <v>0 </v>
      </c>
      <c r="BV16" s="41"/>
      <c r="BW16" s="838"/>
      <c r="BX16" s="779"/>
      <c r="BY16" s="826" t="str">
        <f t="shared" si="20"/>
        <v>台田123-1</v>
      </c>
      <c r="BZ16" s="41"/>
      <c r="CA16" s="827" t="str">
        <f t="shared" ref="CA16:CB16" si="71">AH31</f>
        <v>0.382 </v>
      </c>
      <c r="CB16" s="828" t="str">
        <f t="shared" si="71"/>
        <v>0 </v>
      </c>
      <c r="CC16" s="831" t="str">
        <f t="shared" si="22"/>
        <v>0 </v>
      </c>
      <c r="CD16" s="41"/>
      <c r="CE16" s="838"/>
      <c r="CF16" s="779"/>
      <c r="CG16" s="606"/>
      <c r="CH16" s="41"/>
      <c r="CI16" s="48"/>
      <c r="CJ16" s="48"/>
      <c r="CK16" s="606"/>
      <c r="CL16" s="41"/>
      <c r="CM16" s="838"/>
      <c r="CN16" s="779"/>
      <c r="CO16" s="606"/>
      <c r="CP16" s="41"/>
      <c r="CQ16" s="827"/>
      <c r="CR16" s="828"/>
      <c r="CS16" s="606"/>
      <c r="CT16" s="41"/>
      <c r="CU16" s="838"/>
      <c r="CV16" s="779"/>
      <c r="CW16" s="606"/>
      <c r="CX16" s="41"/>
      <c r="CY16" s="827"/>
      <c r="CZ16" s="828"/>
      <c r="DA16" s="606"/>
      <c r="DB16" s="41"/>
      <c r="DC16" s="843"/>
    </row>
    <row r="17" ht="18.75" customHeight="1">
      <c r="A17" s="182"/>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812" t="str">
        <f t="shared" si="6"/>
        <v>15</v>
      </c>
      <c r="AF17" s="854" t="s">
        <v>744</v>
      </c>
      <c r="AG17" s="787" t="s">
        <v>745</v>
      </c>
      <c r="AH17" s="855">
        <v>0.727</v>
      </c>
      <c r="AI17" s="856">
        <v>0.0</v>
      </c>
      <c r="AJ17" s="832" t="s">
        <v>269</v>
      </c>
      <c r="AK17" s="809" t="str">
        <f t="shared" si="2"/>
        <v>0</v>
      </c>
      <c r="AL17" s="809" t="str">
        <f>SUM(AK17)</f>
        <v>0</v>
      </c>
      <c r="AM17" s="803"/>
      <c r="AN17" s="182"/>
      <c r="AO17" s="823" t="str">
        <f t="shared" si="72"/>
        <v>23</v>
      </c>
      <c r="AP17" s="805" t="str">
        <f t="shared" si="73"/>
        <v>渋谷洋一</v>
      </c>
      <c r="AQ17" s="788" t="str">
        <f t="shared" ref="AQ17:AS17" si="74">AG26</f>
        <v>台田115</v>
      </c>
      <c r="AR17" s="806" t="str">
        <f t="shared" si="74"/>
        <v>0.922 </v>
      </c>
      <c r="AS17" s="807" t="str">
        <f t="shared" si="74"/>
        <v>5,000</v>
      </c>
      <c r="AT17" s="805" t="str">
        <f t="shared" si="75"/>
        <v>芹澤智</v>
      </c>
      <c r="AU17" s="808" t="str">
        <f t="shared" si="76"/>
        <v>4,610</v>
      </c>
      <c r="AV17" s="809" t="str">
        <f>SUM(AU13:AU17)</f>
        <v>17,792</v>
      </c>
      <c r="AW17" s="799"/>
      <c r="AX17" s="182"/>
      <c r="AY17" s="779"/>
      <c r="AZ17" s="182"/>
      <c r="BA17" s="778"/>
      <c r="BB17" s="182"/>
      <c r="BC17" s="182"/>
      <c r="BD17" s="779"/>
      <c r="BE17" s="182"/>
      <c r="BF17" s="778"/>
      <c r="BG17" s="182"/>
      <c r="BH17" s="182"/>
      <c r="BI17" s="606"/>
      <c r="BJ17" s="41"/>
      <c r="BK17" s="57"/>
      <c r="BL17" s="834"/>
      <c r="BM17" s="606"/>
      <c r="BN17" s="41"/>
      <c r="BO17" s="838"/>
      <c r="BP17" s="779"/>
      <c r="BQ17" s="826" t="str">
        <f t="shared" si="17"/>
        <v>釜ケ坪488-2</v>
      </c>
      <c r="BR17" s="41"/>
      <c r="BS17" s="827" t="str">
        <f t="shared" ref="BS17:BT17" si="77">AH16</f>
        <v>0.033 </v>
      </c>
      <c r="BT17" s="828" t="str">
        <f t="shared" si="77"/>
        <v>0 </v>
      </c>
      <c r="BU17" s="831" t="str">
        <f t="shared" si="19"/>
        <v>0 </v>
      </c>
      <c r="BV17" s="41"/>
      <c r="BW17" s="838"/>
      <c r="BX17" s="779"/>
      <c r="BY17" s="826" t="str">
        <f t="shared" si="20"/>
        <v>台田123-2</v>
      </c>
      <c r="BZ17" s="41"/>
      <c r="CA17" s="827" t="str">
        <f t="shared" ref="CA17:CB17" si="78">AH32</f>
        <v>0.106 </v>
      </c>
      <c r="CB17" s="828" t="str">
        <f t="shared" si="78"/>
        <v>0 </v>
      </c>
      <c r="CC17" s="831" t="str">
        <f t="shared" si="22"/>
        <v>0 </v>
      </c>
      <c r="CD17" s="41"/>
      <c r="CE17" s="838"/>
      <c r="CF17" s="779"/>
      <c r="CG17" s="606"/>
      <c r="CH17" s="41"/>
      <c r="CI17" s="48"/>
      <c r="CJ17" s="48"/>
      <c r="CK17" s="606"/>
      <c r="CL17" s="41"/>
      <c r="CM17" s="838"/>
      <c r="CN17" s="779"/>
      <c r="CO17" s="606"/>
      <c r="CP17" s="41"/>
      <c r="CQ17" s="827"/>
      <c r="CR17" s="828"/>
      <c r="CS17" s="606"/>
      <c r="CT17" s="41"/>
      <c r="CU17" s="838"/>
      <c r="CV17" s="779"/>
      <c r="CW17" s="606"/>
      <c r="CX17" s="41"/>
      <c r="CY17" s="827"/>
      <c r="CZ17" s="828"/>
      <c r="DA17" s="606"/>
      <c r="DB17" s="41"/>
      <c r="DC17" s="843"/>
    </row>
    <row r="18" ht="18.75"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812" t="str">
        <f t="shared" si="6"/>
        <v>16</v>
      </c>
      <c r="AF18" s="857" t="s">
        <v>273</v>
      </c>
      <c r="AG18" s="787" t="s">
        <v>746</v>
      </c>
      <c r="AH18" s="798">
        <v>1.3</v>
      </c>
      <c r="AI18" s="799">
        <v>5000.0</v>
      </c>
      <c r="AJ18" s="832" t="s">
        <v>268</v>
      </c>
      <c r="AK18" s="853" t="str">
        <f t="shared" si="2"/>
        <v>6,500</v>
      </c>
      <c r="AL18" s="853" t="str">
        <f>SUM(AK17:AK18)</f>
        <v>6,500</v>
      </c>
      <c r="AM18" s="803"/>
      <c r="AN18" s="182"/>
      <c r="AO18" s="823" t="str">
        <f t="shared" ref="AO18:AO20" si="81">AE13</f>
        <v>11</v>
      </c>
      <c r="AP18" s="804" t="str">
        <f t="shared" ref="AP18:AP20" si="82">AJ14</f>
        <v>渋谷和男</v>
      </c>
      <c r="AQ18" s="788" t="str">
        <f t="shared" ref="AQ18:AS18" si="79">AG14</f>
        <v>釜ケ坪487-1</v>
      </c>
      <c r="AR18" s="806" t="str">
        <f t="shared" si="79"/>
        <v>0.893 </v>
      </c>
      <c r="AS18" s="807" t="str">
        <f t="shared" si="79"/>
        <v>0</v>
      </c>
      <c r="AT18" s="805" t="str">
        <f t="shared" ref="AT18:AT20" si="84">AF14</f>
        <v>柏木龍治</v>
      </c>
      <c r="AU18" s="808" t="str">
        <f t="shared" ref="AU18:AU20" si="85">AK14</f>
        <v>0</v>
      </c>
      <c r="AV18" s="809"/>
      <c r="AW18" s="799"/>
      <c r="AX18" s="182"/>
      <c r="AY18" s="824" t="s">
        <v>709</v>
      </c>
      <c r="AZ18" s="825" t="str">
        <f>AV17</f>
        <v>17,792</v>
      </c>
      <c r="BA18" s="778" t="s">
        <v>706</v>
      </c>
      <c r="BB18" s="31"/>
      <c r="BC18" s="31"/>
      <c r="BD18" s="824" t="s">
        <v>709</v>
      </c>
      <c r="BE18" s="825" t="str">
        <f>AV23</f>
        <v>20,300</v>
      </c>
      <c r="BF18" s="778" t="s">
        <v>706</v>
      </c>
      <c r="BG18" s="182"/>
      <c r="BH18" s="182"/>
      <c r="BI18" s="858"/>
      <c r="BJ18" s="775"/>
      <c r="BK18" s="775"/>
      <c r="BL18" s="775" t="s">
        <v>384</v>
      </c>
      <c r="BM18" s="859" t="str">
        <f>SUM(BM5:BM17)</f>
        <v>1,980円</v>
      </c>
      <c r="BN18" s="41"/>
      <c r="BO18" s="838"/>
      <c r="BP18" s="779"/>
      <c r="BQ18" s="606"/>
      <c r="BR18" s="41"/>
      <c r="BS18" s="827"/>
      <c r="BT18" s="828"/>
      <c r="BU18" s="606"/>
      <c r="BV18" s="41"/>
      <c r="BW18" s="838"/>
      <c r="BX18" s="779"/>
      <c r="BY18" s="826" t="str">
        <f t="shared" si="20"/>
        <v>台田124</v>
      </c>
      <c r="BZ18" s="41"/>
      <c r="CA18" s="827" t="str">
        <f t="shared" ref="CA18:CB18" si="80">AH33</f>
        <v>0.224 </v>
      </c>
      <c r="CB18" s="828" t="str">
        <f t="shared" si="80"/>
        <v>0 </v>
      </c>
      <c r="CC18" s="831" t="str">
        <f t="shared" si="22"/>
        <v>0 </v>
      </c>
      <c r="CD18" s="41"/>
      <c r="CE18" s="838"/>
      <c r="CF18" s="779"/>
      <c r="CG18" s="606"/>
      <c r="CH18" s="41"/>
      <c r="CI18" s="48"/>
      <c r="CJ18" s="48"/>
      <c r="CK18" s="606"/>
      <c r="CL18" s="41"/>
      <c r="CM18" s="838"/>
      <c r="CN18" s="779"/>
      <c r="CO18" s="606"/>
      <c r="CP18" s="41"/>
      <c r="CQ18" s="827"/>
      <c r="CR18" s="828"/>
      <c r="CS18" s="606"/>
      <c r="CT18" s="41"/>
      <c r="CU18" s="838"/>
      <c r="CV18" s="779"/>
      <c r="CW18" s="606"/>
      <c r="CX18" s="41"/>
      <c r="CY18" s="827"/>
      <c r="CZ18" s="828"/>
      <c r="DA18" s="606"/>
      <c r="DB18" s="41"/>
      <c r="DC18" s="843"/>
    </row>
    <row r="19" ht="18.75" customHeight="1">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812" t="str">
        <f t="shared" si="6"/>
        <v>17</v>
      </c>
      <c r="AF19" s="813" t="s">
        <v>747</v>
      </c>
      <c r="AG19" s="814" t="s">
        <v>748</v>
      </c>
      <c r="AH19" s="860">
        <v>0.198</v>
      </c>
      <c r="AI19" s="816"/>
      <c r="AJ19" s="861" t="s">
        <v>293</v>
      </c>
      <c r="AK19" s="862">
        <v>800.0</v>
      </c>
      <c r="AL19" s="809" t="str">
        <f>SUM(AK19)</f>
        <v>800</v>
      </c>
      <c r="AM19" s="182"/>
      <c r="AN19" s="182"/>
      <c r="AO19" s="823" t="str">
        <f t="shared" si="81"/>
        <v>12</v>
      </c>
      <c r="AP19" s="804" t="str">
        <f t="shared" si="82"/>
        <v>渋谷和男</v>
      </c>
      <c r="AQ19" s="788" t="str">
        <f t="shared" ref="AQ19:AS19" si="83">AG15</f>
        <v>釜ケ坪488-1</v>
      </c>
      <c r="AR19" s="806" t="str">
        <f t="shared" si="83"/>
        <v>1.200 </v>
      </c>
      <c r="AS19" s="807" t="str">
        <f t="shared" si="83"/>
        <v>0</v>
      </c>
      <c r="AT19" s="805" t="str">
        <f t="shared" si="84"/>
        <v>柏木龍治</v>
      </c>
      <c r="AU19" s="808" t="str">
        <f t="shared" si="85"/>
        <v>0</v>
      </c>
      <c r="AV19" s="792"/>
      <c r="AW19" s="787"/>
      <c r="AX19" s="182"/>
      <c r="AY19" s="779"/>
      <c r="AZ19" s="182"/>
      <c r="BA19" s="778"/>
      <c r="BB19" s="182"/>
      <c r="BC19" s="182"/>
      <c r="BD19" s="779"/>
      <c r="BE19" s="182"/>
      <c r="BF19" s="778"/>
      <c r="BG19" s="182"/>
      <c r="BH19" s="182"/>
      <c r="BI19" s="31"/>
      <c r="BJ19" s="31"/>
      <c r="BK19" s="31"/>
      <c r="BL19" s="31"/>
      <c r="BM19" s="31"/>
      <c r="BN19" s="31"/>
      <c r="BO19" s="838"/>
      <c r="BP19" s="779"/>
      <c r="BQ19" s="858"/>
      <c r="BR19" s="775"/>
      <c r="BS19" s="775"/>
      <c r="BT19" s="775" t="s">
        <v>384</v>
      </c>
      <c r="BU19" s="859" t="str">
        <f>SUM(BU5:BU18)</f>
        <v>16,957円</v>
      </c>
      <c r="BV19" s="41"/>
      <c r="BW19" s="838"/>
      <c r="BX19" s="779"/>
      <c r="BY19" s="858"/>
      <c r="BZ19" s="775"/>
      <c r="CA19" s="775"/>
      <c r="CB19" s="775" t="s">
        <v>384</v>
      </c>
      <c r="CC19" s="859" t="str">
        <f>SUM(CC5:CC18)</f>
        <v>10,260円</v>
      </c>
      <c r="CD19" s="41"/>
      <c r="CE19" s="838"/>
      <c r="CF19" s="779"/>
      <c r="CG19" s="858"/>
      <c r="CH19" s="775"/>
      <c r="CI19" s="775"/>
      <c r="CJ19" s="775" t="s">
        <v>384</v>
      </c>
      <c r="CK19" s="859" t="str">
        <f>SUM(CK5:CK18)</f>
        <v>27,038円</v>
      </c>
      <c r="CL19" s="41"/>
      <c r="CM19" s="838"/>
      <c r="CN19" s="779"/>
      <c r="CO19" s="858"/>
      <c r="CP19" s="775"/>
      <c r="CQ19" s="775"/>
      <c r="CR19" s="775" t="s">
        <v>384</v>
      </c>
      <c r="CS19" s="859" t="str">
        <f>SUM(CS5:CS18)</f>
        <v>6,900円</v>
      </c>
      <c r="CT19" s="41"/>
      <c r="CU19" s="838"/>
      <c r="CV19" s="779"/>
      <c r="CW19" s="858"/>
      <c r="CX19" s="775"/>
      <c r="CY19" s="775"/>
      <c r="CZ19" s="775" t="s">
        <v>384</v>
      </c>
      <c r="DA19" s="863"/>
      <c r="DB19" s="41"/>
      <c r="DC19" s="843"/>
    </row>
    <row r="20" ht="18.75" customHeight="1">
      <c r="A20" s="182"/>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812" t="str">
        <f t="shared" si="6"/>
        <v>18</v>
      </c>
      <c r="AF20" s="813" t="s">
        <v>277</v>
      </c>
      <c r="AG20" s="787" t="s">
        <v>749</v>
      </c>
      <c r="AH20" s="815">
        <v>1.282</v>
      </c>
      <c r="AI20" s="816">
        <v>0.0</v>
      </c>
      <c r="AJ20" s="861" t="s">
        <v>273</v>
      </c>
      <c r="AK20" s="809" t="str">
        <f t="shared" ref="AK20:AK52" si="87">INT(AH20*AI20)</f>
        <v>0</v>
      </c>
      <c r="AL20" s="864"/>
      <c r="AM20" s="182"/>
      <c r="AN20" s="182"/>
      <c r="AO20" s="823" t="str">
        <f t="shared" si="81"/>
        <v>13</v>
      </c>
      <c r="AP20" s="804" t="str">
        <f t="shared" si="82"/>
        <v>渋谷和男</v>
      </c>
      <c r="AQ20" s="788" t="str">
        <f t="shared" ref="AQ20:AS20" si="86">AG16</f>
        <v>釜ケ坪488-2</v>
      </c>
      <c r="AR20" s="806" t="str">
        <f t="shared" si="86"/>
        <v>0.033 </v>
      </c>
      <c r="AS20" s="807" t="str">
        <f t="shared" si="86"/>
        <v>0</v>
      </c>
      <c r="AT20" s="805" t="str">
        <f t="shared" si="84"/>
        <v>柏木龍治</v>
      </c>
      <c r="AU20" s="808" t="str">
        <f t="shared" si="85"/>
        <v>0</v>
      </c>
      <c r="AV20" s="809" t="str">
        <f>SUM(AU18:AU20)</f>
        <v>0</v>
      </c>
      <c r="AW20" s="799"/>
      <c r="AX20" s="182"/>
      <c r="AY20" s="837" t="s">
        <v>732</v>
      </c>
      <c r="BA20" s="78"/>
      <c r="BB20" s="182"/>
      <c r="BC20" s="182"/>
      <c r="BD20" s="837" t="s">
        <v>732</v>
      </c>
      <c r="BF20" s="78"/>
      <c r="BG20" s="833"/>
      <c r="BH20" s="182"/>
      <c r="BO20" s="865"/>
      <c r="BP20" s="779"/>
      <c r="BQ20" s="15"/>
      <c r="BS20" s="15"/>
      <c r="BW20" s="811"/>
      <c r="BX20" s="779"/>
      <c r="BY20" s="15"/>
      <c r="CA20" s="15"/>
      <c r="CE20" s="811"/>
      <c r="CF20" s="779"/>
      <c r="CG20" s="15"/>
      <c r="CI20" s="15"/>
      <c r="CM20" s="811"/>
      <c r="CN20" s="779"/>
      <c r="CO20" s="15"/>
      <c r="CQ20" s="15"/>
      <c r="CU20" s="811"/>
      <c r="CV20" s="779"/>
      <c r="CW20" s="15"/>
      <c r="CY20" s="15"/>
      <c r="DC20" s="31"/>
    </row>
    <row r="21" ht="18.75" customHeight="1">
      <c r="A21" s="182"/>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812" t="str">
        <f t="shared" si="6"/>
        <v>19</v>
      </c>
      <c r="AF21" s="813" t="s">
        <v>277</v>
      </c>
      <c r="AG21" s="787" t="s">
        <v>750</v>
      </c>
      <c r="AH21" s="798">
        <v>0.647</v>
      </c>
      <c r="AI21" s="799">
        <v>0.0</v>
      </c>
      <c r="AJ21" s="832" t="s">
        <v>273</v>
      </c>
      <c r="AK21" s="809" t="str">
        <f t="shared" si="87"/>
        <v>0</v>
      </c>
      <c r="AL21" s="822"/>
      <c r="AM21" s="182"/>
      <c r="AN21" s="182"/>
      <c r="AO21" s="823" t="str">
        <f>AE17</f>
        <v>15</v>
      </c>
      <c r="AP21" s="804" t="str">
        <f>AJ18</f>
        <v>重田正史</v>
      </c>
      <c r="AQ21" s="788" t="str">
        <f t="shared" ref="AQ21:AS21" si="88">AG18</f>
        <v>中川原668</v>
      </c>
      <c r="AR21" s="806" t="str">
        <f t="shared" si="88"/>
        <v>1.300 </v>
      </c>
      <c r="AS21" s="807" t="str">
        <f t="shared" si="88"/>
        <v>5,000</v>
      </c>
      <c r="AT21" s="805" t="str">
        <f>AF18</f>
        <v>渋谷真一</v>
      </c>
      <c r="AU21" s="808" t="str">
        <f>AK18</f>
        <v>6,500</v>
      </c>
      <c r="AV21" s="809"/>
      <c r="AW21" s="799"/>
      <c r="AX21" s="182"/>
      <c r="AY21" s="837" t="s">
        <v>734</v>
      </c>
      <c r="BA21" s="78"/>
      <c r="BB21" s="182"/>
      <c r="BC21" s="182"/>
      <c r="BD21" s="837" t="s">
        <v>734</v>
      </c>
      <c r="BF21" s="78"/>
      <c r="BG21" s="182"/>
      <c r="BH21" s="182"/>
      <c r="BI21" s="45" t="s">
        <v>751</v>
      </c>
      <c r="BK21" s="55" t="s">
        <v>753</v>
      </c>
      <c r="BO21" s="865"/>
      <c r="BP21" s="779"/>
      <c r="BQ21" s="45" t="s">
        <v>751</v>
      </c>
      <c r="BS21" s="55" t="s">
        <v>753</v>
      </c>
      <c r="BW21" s="61"/>
      <c r="BX21" s="182"/>
      <c r="BY21" s="45" t="s">
        <v>751</v>
      </c>
      <c r="CA21" s="55" t="s">
        <v>753</v>
      </c>
      <c r="CE21" s="865"/>
      <c r="CF21" s="779"/>
      <c r="CG21" s="45" t="s">
        <v>751</v>
      </c>
      <c r="CI21" s="55" t="s">
        <v>753</v>
      </c>
      <c r="CM21" s="61"/>
      <c r="CN21" s="182"/>
      <c r="CO21" s="45" t="s">
        <v>751</v>
      </c>
      <c r="CQ21" s="55" t="s">
        <v>753</v>
      </c>
      <c r="CU21" s="865"/>
      <c r="CV21" s="779"/>
      <c r="CW21" s="45" t="s">
        <v>751</v>
      </c>
      <c r="CY21" s="55" t="s">
        <v>753</v>
      </c>
      <c r="DC21" s="61"/>
    </row>
    <row r="22" ht="18.75" customHeight="1">
      <c r="A22" s="182"/>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812" t="str">
        <f t="shared" si="6"/>
        <v>20</v>
      </c>
      <c r="AF22" s="813" t="s">
        <v>277</v>
      </c>
      <c r="AG22" s="787" t="s">
        <v>755</v>
      </c>
      <c r="AH22" s="798">
        <v>0.79</v>
      </c>
      <c r="AI22" s="799">
        <v>0.0</v>
      </c>
      <c r="AJ22" s="866" t="s">
        <v>58</v>
      </c>
      <c r="AK22" s="809" t="str">
        <f t="shared" si="87"/>
        <v>0</v>
      </c>
      <c r="AL22" s="822"/>
      <c r="AM22" s="182"/>
      <c r="AN22" s="182"/>
      <c r="AO22" s="867" t="str">
        <f>AE33</f>
        <v>31</v>
      </c>
      <c r="AP22" s="868" t="str">
        <f>AJ34</f>
        <v>重田正史</v>
      </c>
      <c r="AQ22" s="869" t="str">
        <f t="shared" ref="AQ22:AS22" si="89">AG34</f>
        <v>下川原６１７他</v>
      </c>
      <c r="AR22" s="870" t="str">
        <f t="shared" si="89"/>
        <v>1.380 </v>
      </c>
      <c r="AS22" s="871" t="str">
        <f t="shared" si="89"/>
        <v>5,000</v>
      </c>
      <c r="AT22" s="872" t="str">
        <f>AF34</f>
        <v>芹澤幸雄</v>
      </c>
      <c r="AU22" s="873" t="str">
        <f>AK34</f>
        <v>6,900</v>
      </c>
      <c r="AV22" s="853"/>
      <c r="AW22" s="799"/>
      <c r="AX22" s="182"/>
      <c r="AY22" s="840"/>
      <c r="AZ22" s="839"/>
      <c r="BA22" s="811"/>
      <c r="BB22" s="182"/>
      <c r="BC22" s="182"/>
      <c r="BD22" s="840"/>
      <c r="BE22" s="839"/>
      <c r="BF22" s="811"/>
      <c r="BG22" s="839"/>
      <c r="BH22" s="182"/>
      <c r="BI22" s="45" t="s">
        <v>756</v>
      </c>
      <c r="BK22" s="55" t="s">
        <v>753</v>
      </c>
      <c r="BO22" s="778"/>
      <c r="BP22" s="779"/>
      <c r="BQ22" s="45" t="s">
        <v>756</v>
      </c>
      <c r="BS22" s="55" t="s">
        <v>753</v>
      </c>
      <c r="BW22" s="61"/>
      <c r="BX22" s="182"/>
      <c r="BY22" s="45" t="s">
        <v>756</v>
      </c>
      <c r="CA22" s="55" t="s">
        <v>753</v>
      </c>
      <c r="CE22" s="778"/>
      <c r="CF22" s="779"/>
      <c r="CG22" s="45" t="s">
        <v>756</v>
      </c>
      <c r="CI22" s="55" t="s">
        <v>753</v>
      </c>
      <c r="CM22" s="61"/>
      <c r="CN22" s="182"/>
      <c r="CO22" s="45" t="s">
        <v>756</v>
      </c>
      <c r="CQ22" s="55" t="s">
        <v>753</v>
      </c>
      <c r="CU22" s="778"/>
      <c r="CV22" s="779"/>
      <c r="CW22" s="45" t="s">
        <v>756</v>
      </c>
      <c r="CY22" s="55" t="s">
        <v>753</v>
      </c>
      <c r="DC22" s="61"/>
    </row>
    <row r="23" ht="18.75" customHeight="1">
      <c r="A23" s="182"/>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812" t="str">
        <f t="shared" si="6"/>
        <v>21</v>
      </c>
      <c r="AF23" s="813" t="s">
        <v>277</v>
      </c>
      <c r="AG23" s="787" t="s">
        <v>757</v>
      </c>
      <c r="AH23" s="798">
        <v>0.585</v>
      </c>
      <c r="AI23" s="799">
        <v>5000.0</v>
      </c>
      <c r="AJ23" s="832" t="s">
        <v>275</v>
      </c>
      <c r="AK23" s="809" t="str">
        <f t="shared" si="87"/>
        <v>2,925</v>
      </c>
      <c r="AL23" s="822"/>
      <c r="AM23" s="182"/>
      <c r="AN23" s="182"/>
      <c r="AO23" s="823" t="str">
        <f>AE43</f>
        <v>40</v>
      </c>
      <c r="AP23" s="804" t="str">
        <f>AJ44</f>
        <v>重田正史</v>
      </c>
      <c r="AQ23" s="874" t="str">
        <f t="shared" ref="AQ23:AS23" si="90">AG44</f>
        <v>七反田457</v>
      </c>
      <c r="AR23" s="806" t="str">
        <f t="shared" si="90"/>
        <v>1.380 </v>
      </c>
      <c r="AS23" s="807" t="str">
        <f t="shared" si="90"/>
        <v>5,000</v>
      </c>
      <c r="AT23" s="805" t="str">
        <f>AF44</f>
        <v>坪井正興</v>
      </c>
      <c r="AU23" s="808" t="str">
        <f>AK44</f>
        <v>6,900</v>
      </c>
      <c r="AV23" s="809" t="str">
        <f>SUM(AU21:AU23)</f>
        <v>20,300</v>
      </c>
      <c r="AW23" s="799"/>
      <c r="AX23" s="182"/>
      <c r="AY23" s="779"/>
      <c r="AZ23" s="842" t="s">
        <v>801</v>
      </c>
      <c r="BA23" s="778"/>
      <c r="BB23" s="787"/>
      <c r="BC23" s="787"/>
      <c r="BD23" s="779"/>
      <c r="BE23" s="842" t="str">
        <f>AZ23</f>
        <v>令和６年１２月１５日</v>
      </c>
      <c r="BF23" s="778"/>
      <c r="BG23" s="839"/>
      <c r="BH23" s="182"/>
      <c r="BI23" s="45" t="s">
        <v>758</v>
      </c>
      <c r="BK23" s="55" t="s">
        <v>759</v>
      </c>
      <c r="BO23" s="778"/>
      <c r="BP23" s="779"/>
      <c r="BQ23" s="45" t="s">
        <v>758</v>
      </c>
      <c r="BS23" s="55" t="s">
        <v>759</v>
      </c>
      <c r="BW23" s="31"/>
      <c r="BX23" s="182"/>
      <c r="BY23" s="45" t="s">
        <v>758</v>
      </c>
      <c r="CA23" s="55" t="s">
        <v>759</v>
      </c>
      <c r="CE23" s="778"/>
      <c r="CF23" s="779"/>
      <c r="CG23" s="45" t="s">
        <v>758</v>
      </c>
      <c r="CI23" s="55" t="s">
        <v>759</v>
      </c>
      <c r="CM23" s="31"/>
      <c r="CN23" s="182"/>
      <c r="CO23" s="45" t="s">
        <v>758</v>
      </c>
      <c r="CQ23" s="55" t="s">
        <v>759</v>
      </c>
      <c r="CU23" s="778"/>
      <c r="CV23" s="779"/>
      <c r="CW23" s="45" t="s">
        <v>758</v>
      </c>
      <c r="CY23" s="55" t="s">
        <v>759</v>
      </c>
      <c r="DC23" s="31"/>
    </row>
    <row r="24" ht="18.75" customHeight="1">
      <c r="A24" s="182"/>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812" t="str">
        <f t="shared" si="6"/>
        <v>22</v>
      </c>
      <c r="AF24" s="813" t="s">
        <v>277</v>
      </c>
      <c r="AG24" s="787" t="s">
        <v>760</v>
      </c>
      <c r="AH24" s="798">
        <v>0.988</v>
      </c>
      <c r="AI24" s="799">
        <v>0.0</v>
      </c>
      <c r="AJ24" s="866" t="s">
        <v>58</v>
      </c>
      <c r="AK24" s="809" t="str">
        <f t="shared" si="87"/>
        <v>0</v>
      </c>
      <c r="AL24" s="822"/>
      <c r="AM24" s="182"/>
      <c r="AN24" s="182"/>
      <c r="AO24" s="823" t="str">
        <f t="shared" ref="AO24:AO27" si="92">AE18</f>
        <v>16</v>
      </c>
      <c r="AP24" s="804" t="str">
        <f t="shared" ref="AP24:AP27" si="93">AJ19</f>
        <v>宮川英美</v>
      </c>
      <c r="AQ24" s="788" t="str">
        <f t="shared" ref="AQ24:AS24" si="91">AG19</f>
        <v>水尻514</v>
      </c>
      <c r="AR24" s="806" t="str">
        <f t="shared" si="91"/>
        <v>0.198 </v>
      </c>
      <c r="AS24" s="807" t="str">
        <f t="shared" si="91"/>
        <v/>
      </c>
      <c r="AT24" s="805" t="str">
        <f t="shared" ref="AT24:AT27" si="95">AF19</f>
        <v>渋谷精一</v>
      </c>
      <c r="AU24" s="875" t="str">
        <f t="shared" ref="AU24:AU27" si="96">AK19</f>
        <v>800</v>
      </c>
      <c r="AV24" s="809" t="str">
        <f>AU24</f>
        <v>800</v>
      </c>
      <c r="AW24" s="799"/>
      <c r="AX24" s="182"/>
      <c r="AY24" s="844"/>
      <c r="AZ24" s="876" t="str">
        <f>AP17</f>
        <v>渋谷洋一</v>
      </c>
      <c r="BA24" s="778" t="s">
        <v>738</v>
      </c>
      <c r="BB24" s="787"/>
      <c r="BC24" s="787"/>
      <c r="BD24" s="844"/>
      <c r="BE24" s="846" t="str">
        <f>AP23</f>
        <v>重田正史</v>
      </c>
      <c r="BF24" s="778" t="s">
        <v>738</v>
      </c>
      <c r="BG24" s="839"/>
      <c r="BH24" s="182"/>
      <c r="BI24" s="877" t="s">
        <v>802</v>
      </c>
      <c r="BO24" s="778"/>
      <c r="BP24" s="779"/>
      <c r="BQ24" s="877" t="s">
        <v>802</v>
      </c>
      <c r="BW24" s="878"/>
      <c r="BX24" s="182"/>
      <c r="BY24" s="877" t="s">
        <v>802</v>
      </c>
      <c r="CE24" s="778"/>
      <c r="CF24" s="779"/>
      <c r="CG24" s="877" t="s">
        <v>802</v>
      </c>
      <c r="CM24" s="878"/>
      <c r="CN24" s="182"/>
      <c r="CO24" s="877" t="s">
        <v>802</v>
      </c>
      <c r="CU24" s="778"/>
      <c r="CV24" s="779"/>
      <c r="CW24" s="877" t="s">
        <v>802</v>
      </c>
      <c r="DC24" s="878"/>
    </row>
    <row r="25" ht="18.75" customHeight="1">
      <c r="A25" s="182"/>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812" t="str">
        <f t="shared" si="6"/>
        <v>23</v>
      </c>
      <c r="AF25" s="813" t="s">
        <v>277</v>
      </c>
      <c r="AG25" s="787" t="s">
        <v>762</v>
      </c>
      <c r="AH25" s="798">
        <v>0.545</v>
      </c>
      <c r="AI25" s="799">
        <v>5000.0</v>
      </c>
      <c r="AJ25" s="832" t="s">
        <v>275</v>
      </c>
      <c r="AK25" s="809" t="str">
        <f t="shared" si="87"/>
        <v>2,725</v>
      </c>
      <c r="AL25" s="822"/>
      <c r="AM25" s="182"/>
      <c r="AN25" s="182"/>
      <c r="AO25" s="823" t="str">
        <f t="shared" si="92"/>
        <v>17</v>
      </c>
      <c r="AP25" s="879" t="str">
        <f t="shared" si="93"/>
        <v>渋谷真一</v>
      </c>
      <c r="AQ25" s="788" t="str">
        <f t="shared" ref="AQ25:AS25" si="94">AG20</f>
        <v>七反田440-1</v>
      </c>
      <c r="AR25" s="806" t="str">
        <f t="shared" si="94"/>
        <v>1.282 </v>
      </c>
      <c r="AS25" s="807" t="str">
        <f t="shared" si="94"/>
        <v>0</v>
      </c>
      <c r="AT25" s="805" t="str">
        <f t="shared" si="95"/>
        <v>芹澤智</v>
      </c>
      <c r="AU25" s="808" t="str">
        <f t="shared" si="96"/>
        <v>0</v>
      </c>
      <c r="AV25" s="792"/>
      <c r="AW25" s="787"/>
      <c r="AX25" s="182"/>
      <c r="AY25" s="779"/>
      <c r="AZ25" s="182"/>
      <c r="BA25" s="778"/>
      <c r="BB25" s="182"/>
      <c r="BC25" s="182"/>
      <c r="BD25" s="779"/>
      <c r="BE25" s="182"/>
      <c r="BF25" s="778"/>
      <c r="BG25" s="182"/>
      <c r="BH25" s="182"/>
      <c r="BO25" s="31"/>
      <c r="BP25" s="779"/>
      <c r="BW25" s="778"/>
      <c r="BX25" s="182"/>
      <c r="CE25" s="31"/>
      <c r="CF25" s="779"/>
      <c r="CM25" s="778"/>
      <c r="CN25" s="182"/>
      <c r="CU25" s="31"/>
      <c r="CV25" s="779"/>
      <c r="DC25" s="778"/>
    </row>
    <row r="26" ht="18.75" customHeight="1">
      <c r="A26" s="182"/>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812" t="str">
        <f t="shared" si="6"/>
        <v>24</v>
      </c>
      <c r="AF26" s="813" t="s">
        <v>277</v>
      </c>
      <c r="AG26" s="787" t="s">
        <v>763</v>
      </c>
      <c r="AH26" s="798">
        <v>0.922</v>
      </c>
      <c r="AI26" s="799">
        <v>5000.0</v>
      </c>
      <c r="AJ26" s="832" t="s">
        <v>275</v>
      </c>
      <c r="AK26" s="809" t="str">
        <f t="shared" si="87"/>
        <v>4,610</v>
      </c>
      <c r="AL26" s="822"/>
      <c r="AM26" s="182"/>
      <c r="AN26" s="182"/>
      <c r="AO26" s="823" t="str">
        <f t="shared" si="92"/>
        <v>18</v>
      </c>
      <c r="AP26" s="804" t="str">
        <f t="shared" si="93"/>
        <v>渋谷真一</v>
      </c>
      <c r="AQ26" s="788" t="str">
        <f t="shared" ref="AQ26:AS26" si="97">AG21</f>
        <v>七反田440-3</v>
      </c>
      <c r="AR26" s="806" t="str">
        <f t="shared" si="97"/>
        <v>0.647 </v>
      </c>
      <c r="AS26" s="807" t="str">
        <f t="shared" si="97"/>
        <v>0</v>
      </c>
      <c r="AT26" s="805" t="str">
        <f t="shared" si="95"/>
        <v>芹澤智</v>
      </c>
      <c r="AU26" s="808" t="str">
        <f t="shared" si="96"/>
        <v>0</v>
      </c>
      <c r="AV26" s="809" t="str">
        <f>SUM(AU25:AU26)</f>
        <v>0</v>
      </c>
      <c r="AW26" s="799"/>
      <c r="AX26" s="182"/>
      <c r="AY26" s="848"/>
      <c r="AZ26" s="849"/>
      <c r="BA26" s="850"/>
      <c r="BB26" s="182"/>
      <c r="BC26" s="182"/>
      <c r="BD26" s="848"/>
      <c r="BE26" s="849"/>
      <c r="BF26" s="850"/>
      <c r="BG26" s="182"/>
      <c r="BH26" s="182"/>
      <c r="BI26" s="841" t="s">
        <v>765</v>
      </c>
      <c r="BO26" s="31"/>
      <c r="BP26" s="779"/>
      <c r="BQ26" s="841" t="s">
        <v>765</v>
      </c>
      <c r="BW26" s="778"/>
      <c r="BX26" s="182"/>
      <c r="BY26" s="841" t="s">
        <v>765</v>
      </c>
      <c r="CE26" s="31"/>
      <c r="CF26" s="779"/>
      <c r="CG26" s="841" t="s">
        <v>765</v>
      </c>
      <c r="CM26" s="778"/>
      <c r="CN26" s="182"/>
      <c r="CO26" s="841" t="s">
        <v>765</v>
      </c>
      <c r="CU26" s="31"/>
      <c r="CV26" s="779"/>
      <c r="CW26" s="841" t="s">
        <v>765</v>
      </c>
      <c r="DC26" s="778"/>
    </row>
    <row r="27" ht="18.75" customHeight="1">
      <c r="A27" s="182"/>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812" t="str">
        <f t="shared" si="6"/>
        <v>25</v>
      </c>
      <c r="AF27" s="813" t="s">
        <v>277</v>
      </c>
      <c r="AG27" s="787" t="s">
        <v>766</v>
      </c>
      <c r="AH27" s="798">
        <v>0.089</v>
      </c>
      <c r="AI27" s="799">
        <v>0.0</v>
      </c>
      <c r="AJ27" s="866" t="s">
        <v>58</v>
      </c>
      <c r="AK27" s="809" t="str">
        <f t="shared" si="87"/>
        <v>0</v>
      </c>
      <c r="AL27" s="822"/>
      <c r="AM27" s="182"/>
      <c r="AN27" s="182"/>
      <c r="AO27" s="823" t="str">
        <f t="shared" si="92"/>
        <v>19</v>
      </c>
      <c r="AP27" s="804" t="str">
        <f t="shared" si="93"/>
        <v>大澤　實清</v>
      </c>
      <c r="AQ27" s="874" t="str">
        <f t="shared" ref="AQ27:AS27" si="98">AG22</f>
        <v>台田107-1</v>
      </c>
      <c r="AR27" s="806" t="str">
        <f t="shared" si="98"/>
        <v>0.790 </v>
      </c>
      <c r="AS27" s="807" t="str">
        <f t="shared" si="98"/>
        <v>0</v>
      </c>
      <c r="AT27" s="805" t="str">
        <f t="shared" si="95"/>
        <v>芹澤智</v>
      </c>
      <c r="AU27" s="808" t="str">
        <f t="shared" si="96"/>
        <v>0</v>
      </c>
      <c r="AV27" s="792"/>
      <c r="AW27" s="787"/>
      <c r="AX27" s="182"/>
      <c r="BG27" s="182"/>
      <c r="BH27" s="182"/>
      <c r="BI27" s="31"/>
      <c r="BJ27" s="31"/>
      <c r="BK27" s="45" t="s">
        <v>803</v>
      </c>
      <c r="BO27" s="31"/>
      <c r="BP27" s="779"/>
      <c r="BQ27" s="31"/>
      <c r="BR27" s="31"/>
      <c r="BS27" s="45" t="s">
        <v>803</v>
      </c>
      <c r="BW27" s="778"/>
      <c r="BX27" s="182"/>
      <c r="BY27" s="31"/>
      <c r="BZ27" s="31"/>
      <c r="CA27" s="45" t="s">
        <v>803</v>
      </c>
      <c r="CE27" s="31"/>
      <c r="CF27" s="779"/>
      <c r="CG27" s="31"/>
      <c r="CH27" s="31"/>
      <c r="CI27" s="45" t="s">
        <v>803</v>
      </c>
      <c r="CM27" s="778"/>
      <c r="CN27" s="182"/>
      <c r="CO27" s="31"/>
      <c r="CP27" s="31"/>
      <c r="CQ27" s="45" t="s">
        <v>803</v>
      </c>
      <c r="CU27" s="31"/>
      <c r="CV27" s="779"/>
      <c r="CW27" s="31"/>
      <c r="CX27" s="31"/>
      <c r="CY27" s="45" t="s">
        <v>803</v>
      </c>
      <c r="DC27" s="778"/>
    </row>
    <row r="28" ht="18.75" customHeight="1">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812" t="str">
        <f t="shared" si="6"/>
        <v>26</v>
      </c>
      <c r="AF28" s="813" t="s">
        <v>277</v>
      </c>
      <c r="AG28" s="787" t="s">
        <v>768</v>
      </c>
      <c r="AH28" s="798">
        <v>0.234</v>
      </c>
      <c r="AI28" s="799">
        <v>0.0</v>
      </c>
      <c r="AJ28" s="866" t="s">
        <v>58</v>
      </c>
      <c r="AK28" s="809" t="str">
        <f t="shared" si="87"/>
        <v>0</v>
      </c>
      <c r="AL28" s="822"/>
      <c r="AM28" s="182"/>
      <c r="AN28" s="182"/>
      <c r="AO28" s="823" t="str">
        <f>AE23</f>
        <v>21</v>
      </c>
      <c r="AP28" s="879" t="str">
        <f>AJ24</f>
        <v>大澤　實清</v>
      </c>
      <c r="AQ28" s="874" t="str">
        <f t="shared" ref="AQ28:AS28" si="99">AG24</f>
        <v>台田112-1</v>
      </c>
      <c r="AR28" s="806" t="str">
        <f t="shared" si="99"/>
        <v>0.988 </v>
      </c>
      <c r="AS28" s="807" t="str">
        <f t="shared" si="99"/>
        <v>0</v>
      </c>
      <c r="AT28" s="805" t="str">
        <f>AF24</f>
        <v>芹澤智</v>
      </c>
      <c r="AU28" s="808" t="str">
        <f>AK24</f>
        <v>0</v>
      </c>
      <c r="AV28" s="809"/>
      <c r="AW28" s="799"/>
      <c r="AX28" s="182"/>
      <c r="AY28" s="793"/>
      <c r="AZ28" s="794"/>
      <c r="BA28" s="795"/>
      <c r="BB28" s="182"/>
      <c r="BC28" s="182"/>
      <c r="BD28" s="793"/>
      <c r="BE28" s="794"/>
      <c r="BF28" s="795"/>
      <c r="BG28" s="182"/>
      <c r="BH28" s="182"/>
      <c r="BK28" s="880" t="s">
        <v>195</v>
      </c>
      <c r="BL28" s="881"/>
      <c r="BM28" s="882" t="s">
        <v>131</v>
      </c>
      <c r="BO28" s="31"/>
      <c r="BP28" s="779"/>
      <c r="BS28" s="880" t="s">
        <v>195</v>
      </c>
      <c r="BT28" s="881"/>
      <c r="BU28" s="882" t="s">
        <v>131</v>
      </c>
      <c r="BW28" s="778"/>
      <c r="BX28" s="182"/>
      <c r="CA28" s="880" t="s">
        <v>195</v>
      </c>
      <c r="CB28" s="881"/>
      <c r="CC28" s="882" t="s">
        <v>131</v>
      </c>
      <c r="CE28" s="31"/>
      <c r="CF28" s="779"/>
      <c r="CI28" s="880" t="s">
        <v>195</v>
      </c>
      <c r="CJ28" s="881"/>
      <c r="CK28" s="882" t="s">
        <v>131</v>
      </c>
      <c r="CM28" s="778"/>
      <c r="CN28" s="182"/>
      <c r="CQ28" s="880" t="s">
        <v>195</v>
      </c>
      <c r="CR28" s="881"/>
      <c r="CS28" s="882" t="s">
        <v>131</v>
      </c>
      <c r="CU28" s="31"/>
      <c r="CV28" s="779"/>
      <c r="CY28" s="880" t="s">
        <v>195</v>
      </c>
      <c r="CZ28" s="881"/>
      <c r="DA28" s="882" t="s">
        <v>131</v>
      </c>
      <c r="DC28" s="778"/>
    </row>
    <row r="29" ht="18.75" customHeight="1">
      <c r="A29" s="182"/>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812" t="str">
        <f t="shared" si="6"/>
        <v>27</v>
      </c>
      <c r="AF29" s="813" t="s">
        <v>277</v>
      </c>
      <c r="AG29" s="787" t="s">
        <v>769</v>
      </c>
      <c r="AH29" s="798">
        <v>0.155</v>
      </c>
      <c r="AI29" s="799">
        <v>0.0</v>
      </c>
      <c r="AJ29" s="866" t="s">
        <v>58</v>
      </c>
      <c r="AK29" s="809" t="str">
        <f t="shared" si="87"/>
        <v>0</v>
      </c>
      <c r="AL29" s="822"/>
      <c r="AM29" s="182"/>
      <c r="AN29" s="182"/>
      <c r="AO29" s="823" t="str">
        <f t="shared" ref="AO29:AO37" si="101">AE26</f>
        <v>24</v>
      </c>
      <c r="AP29" s="804" t="str">
        <f t="shared" ref="AP29:AP35" si="102">AJ27</f>
        <v>大澤　實清</v>
      </c>
      <c r="AQ29" s="874" t="str">
        <f t="shared" ref="AQ29:AS29" si="100">AG27</f>
        <v>台田120-1</v>
      </c>
      <c r="AR29" s="806" t="str">
        <f t="shared" si="100"/>
        <v>0.089 </v>
      </c>
      <c r="AS29" s="807" t="str">
        <f t="shared" si="100"/>
        <v>0</v>
      </c>
      <c r="AT29" s="805" t="str">
        <f t="shared" ref="AT29:AT35" si="104">AF27</f>
        <v>芹澤智</v>
      </c>
      <c r="AU29" s="808" t="str">
        <f t="shared" ref="AU29:AU35" si="105">AK27</f>
        <v>0</v>
      </c>
      <c r="AV29" s="809"/>
      <c r="AW29" s="799"/>
      <c r="AX29" s="182"/>
      <c r="AY29" s="779"/>
      <c r="AZ29" s="34" t="s">
        <v>800</v>
      </c>
      <c r="BA29" s="778"/>
      <c r="BB29" s="182"/>
      <c r="BC29" s="182"/>
      <c r="BD29" s="779"/>
      <c r="BE29" s="34" t="s">
        <v>800</v>
      </c>
      <c r="BF29" s="778"/>
      <c r="BG29" s="182"/>
      <c r="BH29" s="182"/>
      <c r="BK29" s="880" t="s">
        <v>197</v>
      </c>
      <c r="BL29" s="881"/>
      <c r="BM29" s="882" t="s">
        <v>110</v>
      </c>
      <c r="BO29" s="31"/>
      <c r="BP29" s="779"/>
      <c r="BS29" s="880" t="s">
        <v>197</v>
      </c>
      <c r="BT29" s="881"/>
      <c r="BU29" s="882" t="s">
        <v>110</v>
      </c>
      <c r="BW29" s="883"/>
      <c r="BX29" s="182"/>
      <c r="CA29" s="880" t="s">
        <v>197</v>
      </c>
      <c r="CB29" s="881"/>
      <c r="CC29" s="882" t="s">
        <v>110</v>
      </c>
      <c r="CE29" s="31"/>
      <c r="CF29" s="779"/>
      <c r="CI29" s="880" t="s">
        <v>197</v>
      </c>
      <c r="CJ29" s="881"/>
      <c r="CK29" s="882" t="s">
        <v>110</v>
      </c>
      <c r="CM29" s="883"/>
      <c r="CN29" s="182"/>
      <c r="CQ29" s="880" t="s">
        <v>197</v>
      </c>
      <c r="CR29" s="881"/>
      <c r="CS29" s="882" t="s">
        <v>110</v>
      </c>
      <c r="CU29" s="31"/>
      <c r="CV29" s="779"/>
      <c r="CY29" s="880" t="s">
        <v>197</v>
      </c>
      <c r="CZ29" s="881"/>
      <c r="DA29" s="882" t="s">
        <v>110</v>
      </c>
      <c r="DC29" s="883"/>
    </row>
    <row r="30" ht="18.75" customHeight="1">
      <c r="A30" s="182"/>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812" t="str">
        <f t="shared" si="6"/>
        <v>28</v>
      </c>
      <c r="AF30" s="813" t="s">
        <v>277</v>
      </c>
      <c r="AG30" s="787" t="s">
        <v>770</v>
      </c>
      <c r="AH30" s="798">
        <v>0.534</v>
      </c>
      <c r="AI30" s="799">
        <v>0.0</v>
      </c>
      <c r="AJ30" s="866" t="s">
        <v>58</v>
      </c>
      <c r="AK30" s="809" t="str">
        <f t="shared" si="87"/>
        <v>0</v>
      </c>
      <c r="AL30" s="822"/>
      <c r="AM30" s="182"/>
      <c r="AN30" s="182"/>
      <c r="AO30" s="823" t="str">
        <f t="shared" si="101"/>
        <v>25</v>
      </c>
      <c r="AP30" s="879" t="str">
        <f t="shared" si="102"/>
        <v>大澤　實清</v>
      </c>
      <c r="AQ30" s="874" t="str">
        <f t="shared" ref="AQ30:AS30" si="103">AG28</f>
        <v>台田121-1</v>
      </c>
      <c r="AR30" s="806" t="str">
        <f t="shared" si="103"/>
        <v>0.234 </v>
      </c>
      <c r="AS30" s="807" t="str">
        <f t="shared" si="103"/>
        <v>0</v>
      </c>
      <c r="AT30" s="805" t="str">
        <f t="shared" si="104"/>
        <v>芹澤智</v>
      </c>
      <c r="AU30" s="808" t="str">
        <f t="shared" si="105"/>
        <v>0</v>
      </c>
      <c r="AV30" s="792"/>
      <c r="AW30" s="787"/>
      <c r="AX30" s="182"/>
      <c r="AY30" s="779"/>
      <c r="AZ30" s="182"/>
      <c r="BA30" s="778"/>
      <c r="BB30" s="182"/>
      <c r="BC30" s="182"/>
      <c r="BD30" s="779"/>
      <c r="BE30" s="182"/>
      <c r="BF30" s="778"/>
      <c r="BG30" s="182"/>
      <c r="BH30" s="794"/>
      <c r="BI30" s="794"/>
      <c r="BJ30" s="884"/>
      <c r="BK30" s="884"/>
      <c r="BL30" s="884"/>
      <c r="BM30" s="884"/>
      <c r="BN30" s="884"/>
      <c r="BO30" s="885"/>
      <c r="BP30" s="793"/>
      <c r="BQ30" s="886"/>
      <c r="BR30" s="884"/>
      <c r="BS30" s="884"/>
      <c r="BT30" s="884"/>
      <c r="BU30" s="884"/>
      <c r="BV30" s="886"/>
      <c r="BW30" s="885"/>
      <c r="BX30" s="793"/>
      <c r="BY30" s="886"/>
      <c r="BZ30" s="884"/>
      <c r="CA30" s="884"/>
      <c r="CB30" s="884"/>
      <c r="CC30" s="884"/>
      <c r="CD30" s="884"/>
      <c r="CE30" s="885"/>
      <c r="CF30" s="793"/>
      <c r="CG30" s="886"/>
      <c r="CH30" s="884"/>
      <c r="CI30" s="884"/>
      <c r="CJ30" s="884"/>
      <c r="CK30" s="884"/>
      <c r="CL30" s="884"/>
      <c r="CM30" s="885"/>
      <c r="CN30" s="793"/>
      <c r="CO30" s="886"/>
      <c r="CP30" s="884"/>
      <c r="CQ30" s="884"/>
      <c r="CR30" s="884"/>
      <c r="CS30" s="884"/>
      <c r="CT30" s="884"/>
      <c r="CU30" s="885"/>
      <c r="CV30" s="793"/>
      <c r="CW30" s="884"/>
      <c r="CX30" s="884"/>
      <c r="CY30" s="884"/>
      <c r="CZ30" s="884"/>
      <c r="DA30" s="884"/>
      <c r="DB30" s="884"/>
      <c r="DC30" s="884"/>
    </row>
    <row r="31" ht="18.75" customHeight="1">
      <c r="A31" s="182"/>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812" t="str">
        <f t="shared" si="6"/>
        <v>29</v>
      </c>
      <c r="AF31" s="813" t="s">
        <v>277</v>
      </c>
      <c r="AG31" s="787" t="s">
        <v>771</v>
      </c>
      <c r="AH31" s="798">
        <v>0.382</v>
      </c>
      <c r="AI31" s="799">
        <v>0.0</v>
      </c>
      <c r="AJ31" s="866" t="s">
        <v>58</v>
      </c>
      <c r="AK31" s="809" t="str">
        <f t="shared" si="87"/>
        <v>0</v>
      </c>
      <c r="AL31" s="822"/>
      <c r="AM31" s="182"/>
      <c r="AN31" s="182"/>
      <c r="AO31" s="823" t="str">
        <f t="shared" si="101"/>
        <v>26</v>
      </c>
      <c r="AP31" s="879" t="str">
        <f t="shared" si="102"/>
        <v>大澤　實清</v>
      </c>
      <c r="AQ31" s="874" t="str">
        <f t="shared" ref="AQ31:AS31" si="106">AG29</f>
        <v>台田121-2</v>
      </c>
      <c r="AR31" s="806" t="str">
        <f t="shared" si="106"/>
        <v>0.155 </v>
      </c>
      <c r="AS31" s="807" t="str">
        <f t="shared" si="106"/>
        <v>0</v>
      </c>
      <c r="AT31" s="805" t="str">
        <f t="shared" si="104"/>
        <v>芹澤智</v>
      </c>
      <c r="AU31" s="808" t="str">
        <f t="shared" si="105"/>
        <v>0</v>
      </c>
      <c r="AV31" s="792"/>
      <c r="AW31" s="787"/>
      <c r="AX31" s="182"/>
      <c r="AY31" s="824" t="s">
        <v>709</v>
      </c>
      <c r="AZ31" s="825" t="str">
        <f>AV24</f>
        <v>800</v>
      </c>
      <c r="BA31" s="778" t="s">
        <v>706</v>
      </c>
      <c r="BB31" s="31"/>
      <c r="BC31" s="31"/>
      <c r="BD31" s="824" t="s">
        <v>709</v>
      </c>
      <c r="BE31" s="825" t="str">
        <f>AV42</f>
        <v>18,393</v>
      </c>
      <c r="BF31" s="778" t="s">
        <v>706</v>
      </c>
      <c r="BG31" s="182"/>
      <c r="BH31" s="182"/>
      <c r="BI31" s="887" t="str">
        <f>AF18</f>
        <v>渋谷真一</v>
      </c>
      <c r="BK31" s="31"/>
      <c r="BL31" s="31"/>
      <c r="BM31" s="31"/>
      <c r="BN31" s="31"/>
      <c r="BO31" s="778"/>
      <c r="BP31" s="779"/>
      <c r="BQ31" s="777" t="str">
        <f>AF19</f>
        <v>渋谷精一</v>
      </c>
      <c r="BR31" s="109"/>
      <c r="BS31" s="31"/>
      <c r="BT31" s="31"/>
      <c r="BU31" s="31"/>
      <c r="BV31" s="31"/>
      <c r="BW31" s="778"/>
      <c r="BX31" s="779"/>
      <c r="BY31" s="8"/>
      <c r="BZ31" s="109"/>
      <c r="CA31" s="31"/>
      <c r="CB31" s="31"/>
      <c r="CC31" s="31"/>
      <c r="CD31" s="31"/>
      <c r="CE31" s="778"/>
      <c r="CF31" s="779"/>
      <c r="CG31" s="777" t="str">
        <f>AF51</f>
        <v>宮川幸男</v>
      </c>
      <c r="CH31" s="109"/>
      <c r="CI31" s="31"/>
      <c r="CJ31" s="31"/>
      <c r="CK31" s="31"/>
      <c r="CL31" s="31"/>
      <c r="CM31" s="778"/>
      <c r="CN31" s="779"/>
      <c r="CO31" s="777" t="str">
        <f>AF45</f>
        <v>沼田清司</v>
      </c>
      <c r="CP31" s="109"/>
      <c r="CQ31" s="31"/>
      <c r="CR31" s="31"/>
      <c r="CS31" s="31"/>
      <c r="CT31" s="31"/>
      <c r="CU31" s="778"/>
      <c r="CV31" s="779"/>
      <c r="CW31" s="8"/>
      <c r="CX31" s="109"/>
      <c r="CY31" s="31"/>
      <c r="CZ31" s="31"/>
      <c r="DA31" s="31"/>
      <c r="DB31" s="31"/>
      <c r="DC31" s="31"/>
    </row>
    <row r="32" ht="18.75" customHeight="1">
      <c r="A32" s="182"/>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812" t="str">
        <f t="shared" si="6"/>
        <v>30</v>
      </c>
      <c r="AF32" s="813" t="s">
        <v>277</v>
      </c>
      <c r="AG32" s="787" t="s">
        <v>772</v>
      </c>
      <c r="AH32" s="798">
        <v>0.106</v>
      </c>
      <c r="AI32" s="799">
        <v>0.0</v>
      </c>
      <c r="AJ32" s="866" t="s">
        <v>58</v>
      </c>
      <c r="AK32" s="809" t="str">
        <f t="shared" si="87"/>
        <v>0</v>
      </c>
      <c r="AL32" s="822"/>
      <c r="AM32" s="803"/>
      <c r="AN32" s="182"/>
      <c r="AO32" s="823" t="str">
        <f t="shared" si="101"/>
        <v>27</v>
      </c>
      <c r="AP32" s="804" t="str">
        <f t="shared" si="102"/>
        <v>大澤　實清</v>
      </c>
      <c r="AQ32" s="874" t="str">
        <f t="shared" ref="AQ32:AS32" si="107">AG30</f>
        <v>台田122</v>
      </c>
      <c r="AR32" s="806" t="str">
        <f t="shared" si="107"/>
        <v>0.534 </v>
      </c>
      <c r="AS32" s="807" t="str">
        <f t="shared" si="107"/>
        <v>0</v>
      </c>
      <c r="AT32" s="805" t="str">
        <f t="shared" si="104"/>
        <v>芹澤智</v>
      </c>
      <c r="AU32" s="808" t="str">
        <f t="shared" si="105"/>
        <v>0</v>
      </c>
      <c r="AV32" s="792"/>
      <c r="AW32" s="787"/>
      <c r="AX32" s="182"/>
      <c r="AY32" s="779"/>
      <c r="AZ32" s="182"/>
      <c r="BA32" s="778"/>
      <c r="BB32" s="182"/>
      <c r="BC32" s="182"/>
      <c r="BD32" s="779"/>
      <c r="BE32" s="182"/>
      <c r="BF32" s="778"/>
      <c r="BG32" s="182"/>
      <c r="BH32" s="182"/>
      <c r="BI32" s="34" t="s">
        <v>799</v>
      </c>
      <c r="BO32" s="778"/>
      <c r="BP32" s="779"/>
      <c r="BQ32" s="34" t="s">
        <v>799</v>
      </c>
      <c r="BW32" s="778"/>
      <c r="BX32" s="779"/>
      <c r="BY32" s="34" t="s">
        <v>799</v>
      </c>
      <c r="CE32" s="778"/>
      <c r="CF32" s="779"/>
      <c r="CG32" s="34" t="s">
        <v>799</v>
      </c>
      <c r="CM32" s="778"/>
      <c r="CN32" s="779"/>
      <c r="CO32" s="34" t="s">
        <v>799</v>
      </c>
      <c r="CU32" s="778"/>
      <c r="CV32" s="779"/>
      <c r="CW32" s="34" t="s">
        <v>799</v>
      </c>
      <c r="DC32" s="31"/>
    </row>
    <row r="33" ht="18.75" customHeight="1">
      <c r="A33" s="182"/>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812" t="str">
        <f t="shared" si="6"/>
        <v>31</v>
      </c>
      <c r="AF33" s="813" t="s">
        <v>277</v>
      </c>
      <c r="AG33" s="787" t="s">
        <v>773</v>
      </c>
      <c r="AH33" s="798">
        <v>0.224</v>
      </c>
      <c r="AI33" s="799">
        <v>0.0</v>
      </c>
      <c r="AJ33" s="866" t="s">
        <v>58</v>
      </c>
      <c r="AK33" s="809" t="str">
        <f t="shared" si="87"/>
        <v>0</v>
      </c>
      <c r="AL33" s="853" t="str">
        <f>SUM(AK20:AK33)</f>
        <v>10,260</v>
      </c>
      <c r="AM33" s="182"/>
      <c r="AN33" s="182"/>
      <c r="AO33" s="823" t="str">
        <f t="shared" si="101"/>
        <v>28</v>
      </c>
      <c r="AP33" s="879" t="str">
        <f t="shared" si="102"/>
        <v>大澤　實清</v>
      </c>
      <c r="AQ33" s="874" t="str">
        <f t="shared" ref="AQ33:AS33" si="108">AG31</f>
        <v>台田123-1</v>
      </c>
      <c r="AR33" s="806" t="str">
        <f t="shared" si="108"/>
        <v>0.382 </v>
      </c>
      <c r="AS33" s="807" t="str">
        <f t="shared" si="108"/>
        <v>0</v>
      </c>
      <c r="AT33" s="805" t="str">
        <f t="shared" si="104"/>
        <v>芹澤智</v>
      </c>
      <c r="AU33" s="808" t="str">
        <f t="shared" si="105"/>
        <v>0</v>
      </c>
      <c r="AV33" s="792"/>
      <c r="AW33" s="787"/>
      <c r="AX33" s="182"/>
      <c r="AY33" s="837" t="s">
        <v>732</v>
      </c>
      <c r="BA33" s="78"/>
      <c r="BB33" s="182"/>
      <c r="BC33" s="182"/>
      <c r="BD33" s="837" t="s">
        <v>732</v>
      </c>
      <c r="BF33" s="78"/>
      <c r="BG33" s="182"/>
      <c r="BH33" s="182"/>
      <c r="BI33" s="810" t="s">
        <v>724</v>
      </c>
      <c r="BO33" s="811"/>
      <c r="BP33" s="779"/>
      <c r="BQ33" s="810" t="s">
        <v>724</v>
      </c>
      <c r="BW33" s="778"/>
      <c r="BX33" s="779"/>
      <c r="BY33" s="810" t="s">
        <v>724</v>
      </c>
      <c r="CE33" s="811"/>
      <c r="CF33" s="779"/>
      <c r="CG33" s="810" t="s">
        <v>724</v>
      </c>
      <c r="CM33" s="811"/>
      <c r="CN33" s="779"/>
      <c r="CO33" s="810" t="s">
        <v>724</v>
      </c>
      <c r="CU33" s="811"/>
      <c r="CV33" s="779"/>
      <c r="CW33" s="810" t="s">
        <v>724</v>
      </c>
      <c r="DC33" s="31"/>
    </row>
    <row r="34" ht="18.75" customHeight="1">
      <c r="A34" s="182"/>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812" t="str">
        <f t="shared" si="6"/>
        <v>32</v>
      </c>
      <c r="AF34" s="813" t="s">
        <v>279</v>
      </c>
      <c r="AG34" s="814" t="s">
        <v>774</v>
      </c>
      <c r="AH34" s="815">
        <v>1.38</v>
      </c>
      <c r="AI34" s="816">
        <v>5000.0</v>
      </c>
      <c r="AJ34" s="888" t="s">
        <v>268</v>
      </c>
      <c r="AK34" s="809" t="str">
        <f t="shared" si="87"/>
        <v>6,900</v>
      </c>
      <c r="AL34" s="864"/>
      <c r="AM34" s="182"/>
      <c r="AN34" s="182"/>
      <c r="AO34" s="823" t="str">
        <f t="shared" si="101"/>
        <v>29</v>
      </c>
      <c r="AP34" s="804" t="str">
        <f t="shared" si="102"/>
        <v>大澤　實清</v>
      </c>
      <c r="AQ34" s="874" t="str">
        <f t="shared" ref="AQ34:AS34" si="109">AG32</f>
        <v>台田123-2</v>
      </c>
      <c r="AR34" s="806" t="str">
        <f t="shared" si="109"/>
        <v>0.106 </v>
      </c>
      <c r="AS34" s="807" t="str">
        <f t="shared" si="109"/>
        <v>0</v>
      </c>
      <c r="AT34" s="805" t="str">
        <f t="shared" si="104"/>
        <v>芹澤智</v>
      </c>
      <c r="AU34" s="808" t="str">
        <f t="shared" si="105"/>
        <v>0</v>
      </c>
      <c r="AV34" s="792"/>
      <c r="AW34" s="787"/>
      <c r="AX34" s="182"/>
      <c r="AY34" s="837" t="s">
        <v>734</v>
      </c>
      <c r="BA34" s="78"/>
      <c r="BB34" s="182"/>
      <c r="BC34" s="182"/>
      <c r="BD34" s="837" t="s">
        <v>734</v>
      </c>
      <c r="BF34" s="78"/>
      <c r="BG34" s="833"/>
      <c r="BH34" s="182"/>
      <c r="BI34" s="818" t="s">
        <v>715</v>
      </c>
      <c r="BJ34" s="88"/>
      <c r="BK34" s="819" t="s">
        <v>726</v>
      </c>
      <c r="BL34" s="820" t="s">
        <v>727</v>
      </c>
      <c r="BM34" s="820" t="s">
        <v>373</v>
      </c>
      <c r="BN34" s="41"/>
      <c r="BP34" s="779"/>
      <c r="BQ34" s="818" t="s">
        <v>715</v>
      </c>
      <c r="BR34" s="88"/>
      <c r="BS34" s="819" t="s">
        <v>726</v>
      </c>
      <c r="BT34" s="820" t="s">
        <v>727</v>
      </c>
      <c r="BU34" s="820" t="s">
        <v>373</v>
      </c>
      <c r="BV34" s="41"/>
      <c r="BW34" s="821"/>
      <c r="BX34" s="779"/>
      <c r="BY34" s="818" t="s">
        <v>715</v>
      </c>
      <c r="BZ34" s="88"/>
      <c r="CA34" s="819" t="s">
        <v>726</v>
      </c>
      <c r="CB34" s="820" t="s">
        <v>727</v>
      </c>
      <c r="CC34" s="820" t="s">
        <v>373</v>
      </c>
      <c r="CD34" s="41"/>
      <c r="CE34" s="821"/>
      <c r="CF34" s="779"/>
      <c r="CG34" s="818" t="s">
        <v>715</v>
      </c>
      <c r="CH34" s="88"/>
      <c r="CI34" s="819" t="s">
        <v>726</v>
      </c>
      <c r="CJ34" s="820" t="s">
        <v>727</v>
      </c>
      <c r="CK34" s="820" t="s">
        <v>373</v>
      </c>
      <c r="CL34" s="41"/>
      <c r="CM34" s="821"/>
      <c r="CN34" s="779"/>
      <c r="CO34" s="818" t="s">
        <v>715</v>
      </c>
      <c r="CP34" s="88"/>
      <c r="CQ34" s="819" t="s">
        <v>726</v>
      </c>
      <c r="CR34" s="820" t="s">
        <v>727</v>
      </c>
      <c r="CS34" s="820" t="s">
        <v>373</v>
      </c>
      <c r="CT34" s="41"/>
      <c r="CU34" s="821"/>
      <c r="CV34" s="779"/>
      <c r="CW34" s="818" t="s">
        <v>715</v>
      </c>
      <c r="CX34" s="88"/>
      <c r="CY34" s="819" t="s">
        <v>726</v>
      </c>
      <c r="CZ34" s="820" t="s">
        <v>727</v>
      </c>
      <c r="DA34" s="820" t="s">
        <v>373</v>
      </c>
      <c r="DB34" s="41"/>
    </row>
    <row r="35" ht="18.75" customHeight="1">
      <c r="A35" s="182"/>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812" t="str">
        <f t="shared" si="6"/>
        <v>33</v>
      </c>
      <c r="AF35" s="813" t="s">
        <v>279</v>
      </c>
      <c r="AG35" s="787" t="s">
        <v>775</v>
      </c>
      <c r="AH35" s="798">
        <v>0.575</v>
      </c>
      <c r="AI35" s="799">
        <v>4000.0</v>
      </c>
      <c r="AJ35" s="832" t="s">
        <v>274</v>
      </c>
      <c r="AK35" s="809" t="str">
        <f t="shared" si="87"/>
        <v>2,300</v>
      </c>
      <c r="AL35" s="822"/>
      <c r="AM35" s="182"/>
      <c r="AN35" s="182"/>
      <c r="AO35" s="823" t="str">
        <f t="shared" si="101"/>
        <v>30</v>
      </c>
      <c r="AP35" s="879" t="str">
        <f t="shared" si="102"/>
        <v>大澤　實清</v>
      </c>
      <c r="AQ35" s="874" t="str">
        <f t="shared" ref="AQ35:AS35" si="110">AG33</f>
        <v>台田124</v>
      </c>
      <c r="AR35" s="806" t="str">
        <f t="shared" si="110"/>
        <v>0.224 </v>
      </c>
      <c r="AS35" s="807" t="str">
        <f t="shared" si="110"/>
        <v>0</v>
      </c>
      <c r="AT35" s="805" t="str">
        <f t="shared" si="104"/>
        <v>芹澤智</v>
      </c>
      <c r="AU35" s="808" t="str">
        <f t="shared" si="105"/>
        <v>0</v>
      </c>
      <c r="AV35" s="809"/>
      <c r="AW35" s="799"/>
      <c r="AX35" s="182"/>
      <c r="AY35" s="840"/>
      <c r="AZ35" s="839"/>
      <c r="BA35" s="811"/>
      <c r="BB35" s="182"/>
      <c r="BC35" s="182"/>
      <c r="BD35" s="840"/>
      <c r="BE35" s="839"/>
      <c r="BF35" s="811"/>
      <c r="BG35" s="182"/>
      <c r="BH35" s="182"/>
      <c r="BI35" s="889"/>
      <c r="BJ35" s="88"/>
      <c r="BK35" s="819"/>
      <c r="BL35" s="820"/>
      <c r="BM35" s="606"/>
      <c r="BN35" s="41"/>
      <c r="BO35" s="821"/>
      <c r="BQ35" s="889"/>
      <c r="BR35" s="88"/>
      <c r="BS35" s="819"/>
      <c r="BT35" s="820"/>
      <c r="BU35" s="606"/>
      <c r="BV35" s="41"/>
      <c r="BW35" s="830"/>
      <c r="BX35" s="779"/>
      <c r="BY35" s="889"/>
      <c r="BZ35" s="88"/>
      <c r="CA35" s="819"/>
      <c r="CB35" s="820"/>
      <c r="CC35" s="606"/>
      <c r="CD35" s="41"/>
      <c r="CE35" s="830"/>
      <c r="CF35" s="779"/>
      <c r="CG35" s="889"/>
      <c r="CH35" s="88"/>
      <c r="CI35" s="819"/>
      <c r="CJ35" s="820"/>
      <c r="CK35" s="606"/>
      <c r="CL35" s="41"/>
      <c r="CM35" s="830"/>
      <c r="CN35" s="779"/>
      <c r="CO35" s="889"/>
      <c r="CP35" s="88"/>
      <c r="CQ35" s="819"/>
      <c r="CR35" s="820"/>
      <c r="CS35" s="606"/>
      <c r="CT35" s="41"/>
      <c r="CU35" s="830"/>
      <c r="CV35" s="779"/>
      <c r="CW35" s="889"/>
      <c r="CX35" s="88"/>
      <c r="CY35" s="819"/>
      <c r="CZ35" s="820"/>
      <c r="DA35" s="606"/>
      <c r="DB35" s="41"/>
    </row>
    <row r="36" ht="18.75" customHeight="1">
      <c r="A36" s="182"/>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812" t="str">
        <f t="shared" si="6"/>
        <v>34</v>
      </c>
      <c r="AF36" s="813" t="s">
        <v>279</v>
      </c>
      <c r="AG36" s="787" t="s">
        <v>776</v>
      </c>
      <c r="AH36" s="798">
        <v>0.433</v>
      </c>
      <c r="AI36" s="799">
        <v>0.0</v>
      </c>
      <c r="AJ36" s="832" t="s">
        <v>293</v>
      </c>
      <c r="AK36" s="809" t="str">
        <f t="shared" si="87"/>
        <v>0</v>
      </c>
      <c r="AL36" s="822"/>
      <c r="AM36" s="182"/>
      <c r="AN36" s="182"/>
      <c r="AO36" s="823" t="str">
        <f t="shared" si="101"/>
        <v>31</v>
      </c>
      <c r="AP36" s="804" t="str">
        <f t="shared" ref="AP36:AP37" si="115">AJ49</f>
        <v>大澤　實清</v>
      </c>
      <c r="AQ36" s="874" t="str">
        <f t="shared" ref="AQ36:AS36" si="111">AG49</f>
        <v>五反田324</v>
      </c>
      <c r="AR36" s="806" t="str">
        <f t="shared" si="111"/>
        <v>0.651 </v>
      </c>
      <c r="AS36" s="807" t="str">
        <f t="shared" si="111"/>
        <v>0</v>
      </c>
      <c r="AT36" s="805" t="str">
        <f t="shared" ref="AT36:AT37" si="117">AF49</f>
        <v>ガヤマファーム</v>
      </c>
      <c r="AU36" s="808" t="str">
        <f t="shared" ref="AU36:AU37" si="118">AK49</f>
        <v>0</v>
      </c>
      <c r="AV36" s="792"/>
      <c r="AW36" s="787"/>
      <c r="AX36" s="182"/>
      <c r="AY36" s="779"/>
      <c r="AZ36" s="842" t="s">
        <v>801</v>
      </c>
      <c r="BA36" s="778"/>
      <c r="BB36" s="787"/>
      <c r="BC36" s="787"/>
      <c r="BD36" s="779"/>
      <c r="BE36" s="842" t="str">
        <f>AZ36</f>
        <v>令和６年１２月１５日</v>
      </c>
      <c r="BF36" s="778"/>
      <c r="BG36" s="839"/>
      <c r="BH36" s="182"/>
      <c r="BI36" s="826" t="str">
        <f>AG18</f>
        <v>中川原668</v>
      </c>
      <c r="BJ36" s="41"/>
      <c r="BK36" s="827" t="str">
        <f t="shared" ref="BK36:BL36" si="112">AH18</f>
        <v>1.300 </v>
      </c>
      <c r="BL36" s="828" t="str">
        <f t="shared" si="112"/>
        <v>5,000 </v>
      </c>
      <c r="BM36" s="829" t="str">
        <f>AK18</f>
        <v>6,500 </v>
      </c>
      <c r="BN36" s="41"/>
      <c r="BO36" s="830"/>
      <c r="BQ36" s="826" t="str">
        <f>AG19</f>
        <v>水尻514</v>
      </c>
      <c r="BR36" s="41"/>
      <c r="BS36" s="827" t="str">
        <f>AH19</f>
        <v>0.198 </v>
      </c>
      <c r="BT36" s="828"/>
      <c r="BU36" s="829" t="str">
        <f>AK19</f>
        <v>800 </v>
      </c>
      <c r="BV36" s="41"/>
      <c r="BW36" s="835"/>
      <c r="BX36" s="779"/>
      <c r="BY36" s="606"/>
      <c r="BZ36" s="41"/>
      <c r="CA36" s="827"/>
      <c r="CB36" s="828"/>
      <c r="CC36" s="606"/>
      <c r="CD36" s="41"/>
      <c r="CE36" s="835"/>
      <c r="CF36" s="779"/>
      <c r="CG36" s="826" t="str">
        <f t="shared" ref="CG36:CG37" si="119">AG51</f>
        <v>西海地堺578-1</v>
      </c>
      <c r="CH36" s="41"/>
      <c r="CI36" s="827" t="str">
        <f t="shared" ref="CI36:CJ36" si="113">AH51</f>
        <v>0.633 </v>
      </c>
      <c r="CJ36" s="828" t="str">
        <f t="shared" si="113"/>
        <v>5,000 </v>
      </c>
      <c r="CK36" s="831" t="str">
        <f t="shared" ref="CK36:CK37" si="121">AK51</f>
        <v>3,165 </v>
      </c>
      <c r="CL36" s="41"/>
      <c r="CM36" s="835"/>
      <c r="CN36" s="779"/>
      <c r="CO36" s="826" t="str">
        <f t="shared" ref="CO36:CO39" si="122">AG45</f>
        <v>上流190</v>
      </c>
      <c r="CP36" s="41"/>
      <c r="CQ36" s="827" t="str">
        <f t="shared" ref="CQ36:CR36" si="114">AH45</f>
        <v>0.667 </v>
      </c>
      <c r="CR36" s="828" t="str">
        <f t="shared" si="114"/>
        <v>5,000 </v>
      </c>
      <c r="CS36" s="829" t="str">
        <f t="shared" ref="CS36:CS39" si="124">AK45</f>
        <v>3,335 </v>
      </c>
      <c r="CT36" s="41"/>
      <c r="CU36" s="835"/>
      <c r="CV36" s="779"/>
      <c r="CW36" s="606"/>
      <c r="CX36" s="41"/>
      <c r="CY36" s="827"/>
      <c r="CZ36" s="828"/>
      <c r="DA36" s="606"/>
      <c r="DB36" s="41"/>
    </row>
    <row r="37" ht="18.75" customHeight="1">
      <c r="A37" s="182"/>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812" t="str">
        <f t="shared" si="6"/>
        <v>35</v>
      </c>
      <c r="AF37" s="813" t="s">
        <v>279</v>
      </c>
      <c r="AG37" s="787" t="s">
        <v>777</v>
      </c>
      <c r="AH37" s="798">
        <v>0.872</v>
      </c>
      <c r="AI37" s="799">
        <v>0.0</v>
      </c>
      <c r="AJ37" s="832" t="s">
        <v>293</v>
      </c>
      <c r="AK37" s="809" t="str">
        <f t="shared" si="87"/>
        <v>0</v>
      </c>
      <c r="AL37" s="822"/>
      <c r="AM37" s="182"/>
      <c r="AN37" s="182"/>
      <c r="AO37" s="823" t="str">
        <f t="shared" si="101"/>
        <v>32</v>
      </c>
      <c r="AP37" s="804" t="str">
        <f t="shared" si="115"/>
        <v>大澤　實清</v>
      </c>
      <c r="AQ37" s="874" t="str">
        <f t="shared" ref="AQ37:AS37" si="116">AG50</f>
        <v>五反田338</v>
      </c>
      <c r="AR37" s="806" t="str">
        <f t="shared" si="116"/>
        <v>0.638 </v>
      </c>
      <c r="AS37" s="807" t="str">
        <f t="shared" si="116"/>
        <v>0</v>
      </c>
      <c r="AT37" s="805" t="str">
        <f t="shared" si="117"/>
        <v>ガヤマファーム</v>
      </c>
      <c r="AU37" s="808" t="str">
        <f t="shared" si="118"/>
        <v>0</v>
      </c>
      <c r="AV37" s="809" t="str">
        <f>SUM(AU27:AU37)</f>
        <v>0</v>
      </c>
      <c r="AW37" s="799"/>
      <c r="AX37" s="182"/>
      <c r="AY37" s="844"/>
      <c r="AZ37" s="876" t="str">
        <f>AP24</f>
        <v>宮川英美</v>
      </c>
      <c r="BA37" s="778" t="s">
        <v>738</v>
      </c>
      <c r="BB37" s="787"/>
      <c r="BC37" s="787"/>
      <c r="BD37" s="844"/>
      <c r="BE37" s="846" t="str">
        <f>AP42</f>
        <v>小澤トヨ</v>
      </c>
      <c r="BF37" s="778" t="s">
        <v>738</v>
      </c>
      <c r="BG37" s="839"/>
      <c r="BH37" s="182"/>
      <c r="BI37" s="826"/>
      <c r="BJ37" s="890"/>
      <c r="BK37" s="57"/>
      <c r="BL37" s="834"/>
      <c r="BM37" s="826"/>
      <c r="BN37" s="890"/>
      <c r="BO37" s="835"/>
      <c r="BP37" s="779"/>
      <c r="BQ37" s="826"/>
      <c r="BR37" s="890"/>
      <c r="BS37" s="57"/>
      <c r="BT37" s="834"/>
      <c r="BU37" s="826"/>
      <c r="BV37" s="890"/>
      <c r="BW37" s="838"/>
      <c r="BX37" s="779"/>
      <c r="BY37" s="826"/>
      <c r="BZ37" s="890"/>
      <c r="CA37" s="57"/>
      <c r="CB37" s="834"/>
      <c r="CC37" s="826"/>
      <c r="CD37" s="890"/>
      <c r="CE37" s="838"/>
      <c r="CF37" s="779"/>
      <c r="CG37" s="826" t="str">
        <f t="shared" si="119"/>
        <v>西海地堺579-1</v>
      </c>
      <c r="CH37" s="41"/>
      <c r="CI37" s="827" t="str">
        <f t="shared" ref="CI37:CJ37" si="120">AH52</f>
        <v>1.256 </v>
      </c>
      <c r="CJ37" s="828" t="str">
        <f t="shared" si="120"/>
        <v>5,000 </v>
      </c>
      <c r="CK37" s="831" t="str">
        <f t="shared" si="121"/>
        <v>6,280 </v>
      </c>
      <c r="CL37" s="41"/>
      <c r="CM37" s="838"/>
      <c r="CN37" s="779"/>
      <c r="CO37" s="826" t="str">
        <f t="shared" si="122"/>
        <v>水尻499</v>
      </c>
      <c r="CP37" s="41"/>
      <c r="CQ37" s="827" t="str">
        <f t="shared" ref="CQ37:CR37" si="123">AH46</f>
        <v>1.140 </v>
      </c>
      <c r="CR37" s="828" t="str">
        <f t="shared" si="123"/>
        <v>4,000 </v>
      </c>
      <c r="CS37" s="829" t="str">
        <f t="shared" si="124"/>
        <v>4,560 </v>
      </c>
      <c r="CT37" s="41"/>
      <c r="CU37" s="838"/>
      <c r="CV37" s="779"/>
      <c r="CW37" s="826"/>
      <c r="CX37" s="890"/>
      <c r="CY37" s="57"/>
      <c r="CZ37" s="834"/>
      <c r="DA37" s="826"/>
      <c r="DB37" s="890"/>
      <c r="DC37" s="34"/>
    </row>
    <row r="38" ht="18.75" customHeight="1">
      <c r="A38" s="182"/>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812" t="str">
        <f t="shared" si="6"/>
        <v>36</v>
      </c>
      <c r="AF38" s="813" t="s">
        <v>279</v>
      </c>
      <c r="AG38" s="787" t="s">
        <v>778</v>
      </c>
      <c r="AH38" s="798">
        <v>0.608</v>
      </c>
      <c r="AI38" s="799">
        <v>0.0</v>
      </c>
      <c r="AJ38" s="832" t="s">
        <v>293</v>
      </c>
      <c r="AK38" s="809" t="str">
        <f t="shared" si="87"/>
        <v>0</v>
      </c>
      <c r="AL38" s="822"/>
      <c r="AM38" s="182"/>
      <c r="AN38" s="182"/>
      <c r="AO38" s="823" t="str">
        <f>AE48</f>
        <v>41</v>
      </c>
      <c r="AP38" s="804" t="str">
        <f t="shared" ref="AP38:AP40" si="127">AJ40</f>
        <v>小澤トヨ</v>
      </c>
      <c r="AQ38" s="874" t="str">
        <f t="shared" ref="AQ38:AS38" si="125">AG40</f>
        <v>鎧ヶ坪521-1</v>
      </c>
      <c r="AR38" s="806" t="str">
        <f t="shared" si="125"/>
        <v>0.740 </v>
      </c>
      <c r="AS38" s="807" t="str">
        <f t="shared" si="125"/>
        <v>4,000</v>
      </c>
      <c r="AT38" s="805" t="str">
        <f t="shared" ref="AT38:AT40" si="129">AF40</f>
        <v>芹澤幸雄</v>
      </c>
      <c r="AU38" s="808" t="str">
        <f t="shared" ref="AU38:AU40" si="130">AK40</f>
        <v>2,960</v>
      </c>
      <c r="AV38" s="792"/>
      <c r="AW38" s="787"/>
      <c r="AX38" s="182"/>
      <c r="AY38" s="779"/>
      <c r="AZ38" s="182"/>
      <c r="BA38" s="778"/>
      <c r="BB38" s="182"/>
      <c r="BC38" s="182"/>
      <c r="BD38" s="779"/>
      <c r="BE38" s="182"/>
      <c r="BF38" s="778"/>
      <c r="BG38" s="839"/>
      <c r="BH38" s="182"/>
      <c r="BI38" s="826"/>
      <c r="BJ38" s="890"/>
      <c r="BK38" s="57"/>
      <c r="BL38" s="834"/>
      <c r="BM38" s="826"/>
      <c r="BN38" s="890"/>
      <c r="BO38" s="838"/>
      <c r="BP38" s="779"/>
      <c r="BQ38" s="826"/>
      <c r="BR38" s="890"/>
      <c r="BS38" s="57"/>
      <c r="BT38" s="834"/>
      <c r="BU38" s="826"/>
      <c r="BV38" s="890"/>
      <c r="BW38" s="838"/>
      <c r="BX38" s="779"/>
      <c r="BY38" s="826"/>
      <c r="BZ38" s="890"/>
      <c r="CA38" s="57"/>
      <c r="CB38" s="834"/>
      <c r="CC38" s="826"/>
      <c r="CD38" s="890"/>
      <c r="CE38" s="838"/>
      <c r="CF38" s="779"/>
      <c r="CG38" s="606"/>
      <c r="CH38" s="41"/>
      <c r="CI38" s="827"/>
      <c r="CJ38" s="828"/>
      <c r="CK38" s="606"/>
      <c r="CL38" s="41"/>
      <c r="CM38" s="838"/>
      <c r="CN38" s="779"/>
      <c r="CO38" s="826" t="str">
        <f t="shared" si="122"/>
        <v>水尻499-1</v>
      </c>
      <c r="CP38" s="41"/>
      <c r="CQ38" s="827" t="str">
        <f t="shared" ref="CQ38:CR38" si="126">AH47</f>
        <v>0.826 </v>
      </c>
      <c r="CR38" s="828" t="str">
        <f t="shared" si="126"/>
        <v>4,000 </v>
      </c>
      <c r="CS38" s="829" t="str">
        <f t="shared" si="124"/>
        <v>3,304 </v>
      </c>
      <c r="CT38" s="41"/>
      <c r="CU38" s="838"/>
      <c r="CV38" s="779"/>
      <c r="CW38" s="826"/>
      <c r="CX38" s="890"/>
      <c r="CY38" s="57"/>
      <c r="CZ38" s="834"/>
      <c r="DA38" s="826"/>
      <c r="DB38" s="890"/>
      <c r="DC38" s="31"/>
    </row>
    <row r="39" ht="18.75" customHeight="1">
      <c r="A39" s="182"/>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812" t="str">
        <f t="shared" si="6"/>
        <v>37</v>
      </c>
      <c r="AF39" s="813" t="s">
        <v>279</v>
      </c>
      <c r="AG39" s="787" t="s">
        <v>779</v>
      </c>
      <c r="AH39" s="798">
        <v>0.035</v>
      </c>
      <c r="AI39" s="799">
        <v>0.0</v>
      </c>
      <c r="AJ39" s="832" t="s">
        <v>293</v>
      </c>
      <c r="AK39" s="809" t="str">
        <f t="shared" si="87"/>
        <v>0</v>
      </c>
      <c r="AL39" s="822"/>
      <c r="AM39" s="182"/>
      <c r="AN39" s="182"/>
      <c r="AO39" s="823" t="str">
        <f t="shared" ref="AO39:AO40" si="132">AE40</f>
        <v>38</v>
      </c>
      <c r="AP39" s="804" t="str">
        <f t="shared" si="127"/>
        <v>小澤トヨ</v>
      </c>
      <c r="AQ39" s="874" t="str">
        <f t="shared" ref="AQ39:AS39" si="128">AG41</f>
        <v>鎧ヶ坪523-1</v>
      </c>
      <c r="AR39" s="806" t="str">
        <f t="shared" si="128"/>
        <v>0.195 </v>
      </c>
      <c r="AS39" s="807" t="str">
        <f t="shared" si="128"/>
        <v>4,000</v>
      </c>
      <c r="AT39" s="805" t="str">
        <f t="shared" si="129"/>
        <v>芹澤幸雄</v>
      </c>
      <c r="AU39" s="808" t="str">
        <f t="shared" si="130"/>
        <v>780</v>
      </c>
      <c r="AV39" s="792"/>
      <c r="AW39" s="787"/>
      <c r="AX39" s="182"/>
      <c r="AY39" s="848"/>
      <c r="AZ39" s="849"/>
      <c r="BA39" s="850"/>
      <c r="BB39" s="182"/>
      <c r="BC39" s="182"/>
      <c r="BD39" s="848"/>
      <c r="BE39" s="849"/>
      <c r="BF39" s="850"/>
      <c r="BG39" s="182"/>
      <c r="BH39" s="182"/>
      <c r="BI39" s="826"/>
      <c r="BJ39" s="890"/>
      <c r="BK39" s="57"/>
      <c r="BL39" s="834"/>
      <c r="BM39" s="826"/>
      <c r="BN39" s="890"/>
      <c r="BO39" s="838"/>
      <c r="BP39" s="779"/>
      <c r="BQ39" s="826"/>
      <c r="BR39" s="890"/>
      <c r="BS39" s="57"/>
      <c r="BT39" s="834"/>
      <c r="BU39" s="826"/>
      <c r="BV39" s="890"/>
      <c r="BW39" s="838"/>
      <c r="BX39" s="779"/>
      <c r="BY39" s="826"/>
      <c r="BZ39" s="890"/>
      <c r="CA39" s="57"/>
      <c r="CB39" s="834"/>
      <c r="CC39" s="826"/>
      <c r="CD39" s="890"/>
      <c r="CE39" s="838"/>
      <c r="CF39" s="779"/>
      <c r="CG39" s="606"/>
      <c r="CH39" s="41"/>
      <c r="CI39" s="827"/>
      <c r="CJ39" s="828"/>
      <c r="CK39" s="606"/>
      <c r="CL39" s="41"/>
      <c r="CM39" s="838"/>
      <c r="CN39" s="779"/>
      <c r="CO39" s="826" t="str">
        <f t="shared" si="122"/>
        <v>水尻500</v>
      </c>
      <c r="CP39" s="41"/>
      <c r="CQ39" s="827" t="str">
        <f t="shared" ref="CQ39:CR39" si="131">AH48</f>
        <v>1.497 </v>
      </c>
      <c r="CR39" s="828" t="str">
        <f t="shared" si="131"/>
        <v>4,000 </v>
      </c>
      <c r="CS39" s="829" t="str">
        <f t="shared" si="124"/>
        <v>5,988 </v>
      </c>
      <c r="CT39" s="41"/>
      <c r="CU39" s="838"/>
      <c r="CV39" s="779"/>
      <c r="CW39" s="826"/>
      <c r="CX39" s="890"/>
      <c r="CY39" s="57"/>
      <c r="CZ39" s="834"/>
      <c r="DA39" s="826"/>
      <c r="DB39" s="890"/>
      <c r="DC39" s="31"/>
    </row>
    <row r="40" ht="18.75" customHeight="1">
      <c r="A40" s="182"/>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812" t="str">
        <f t="shared" si="6"/>
        <v>38</v>
      </c>
      <c r="AF40" s="813" t="s">
        <v>279</v>
      </c>
      <c r="AG40" s="787" t="s">
        <v>780</v>
      </c>
      <c r="AH40" s="798">
        <v>0.74</v>
      </c>
      <c r="AI40" s="799">
        <v>4000.0</v>
      </c>
      <c r="AJ40" s="787" t="s">
        <v>260</v>
      </c>
      <c r="AK40" s="809" t="str">
        <f t="shared" si="87"/>
        <v>2,960</v>
      </c>
      <c r="AL40" s="822"/>
      <c r="AM40" s="182"/>
      <c r="AN40" s="182"/>
      <c r="AO40" s="823" t="str">
        <f t="shared" si="132"/>
        <v>39</v>
      </c>
      <c r="AP40" s="804" t="str">
        <f t="shared" si="127"/>
        <v>小澤トヨ</v>
      </c>
      <c r="AQ40" s="874" t="str">
        <f t="shared" ref="AQ40:AS40" si="133">AG42</f>
        <v>鎧ヶ坪524-1</v>
      </c>
      <c r="AR40" s="806" t="str">
        <f t="shared" si="133"/>
        <v>1.302 </v>
      </c>
      <c r="AS40" s="807" t="str">
        <f t="shared" si="133"/>
        <v>4,000</v>
      </c>
      <c r="AT40" s="805" t="str">
        <f t="shared" si="129"/>
        <v>芹澤幸雄</v>
      </c>
      <c r="AU40" s="808" t="str">
        <f t="shared" si="130"/>
        <v>5,208</v>
      </c>
      <c r="AV40" s="792"/>
      <c r="AW40" s="787"/>
      <c r="AX40" s="182"/>
      <c r="AY40" s="182"/>
      <c r="AZ40" s="182"/>
      <c r="BA40" s="31"/>
      <c r="BB40" s="182"/>
      <c r="BC40" s="182"/>
      <c r="BD40" s="182"/>
      <c r="BE40" s="182"/>
      <c r="BF40" s="31"/>
      <c r="BG40" s="182"/>
      <c r="BH40" s="182"/>
      <c r="BI40" s="826"/>
      <c r="BJ40" s="890"/>
      <c r="BK40" s="57"/>
      <c r="BL40" s="834"/>
      <c r="BM40" s="826"/>
      <c r="BN40" s="890"/>
      <c r="BO40" s="838"/>
      <c r="BP40" s="779"/>
      <c r="BQ40" s="826"/>
      <c r="BR40" s="890"/>
      <c r="BS40" s="57"/>
      <c r="BT40" s="834"/>
      <c r="BU40" s="826"/>
      <c r="BV40" s="890"/>
      <c r="BW40" s="838"/>
      <c r="BX40" s="779"/>
      <c r="BY40" s="826"/>
      <c r="BZ40" s="890"/>
      <c r="CA40" s="57"/>
      <c r="CB40" s="834"/>
      <c r="CC40" s="826"/>
      <c r="CD40" s="890"/>
      <c r="CE40" s="838"/>
      <c r="CF40" s="779"/>
      <c r="CG40" s="826"/>
      <c r="CH40" s="890"/>
      <c r="CI40" s="57"/>
      <c r="CJ40" s="834"/>
      <c r="CK40" s="891"/>
      <c r="CL40" s="892"/>
      <c r="CM40" s="838"/>
      <c r="CN40" s="779"/>
      <c r="CO40" s="606"/>
      <c r="CP40" s="41"/>
      <c r="CQ40" s="827"/>
      <c r="CR40" s="828"/>
      <c r="CS40" s="606"/>
      <c r="CT40" s="41"/>
      <c r="CU40" s="838"/>
      <c r="CV40" s="779"/>
      <c r="CW40" s="826"/>
      <c r="CX40" s="890"/>
      <c r="CY40" s="57"/>
      <c r="CZ40" s="834"/>
      <c r="DA40" s="826"/>
      <c r="DB40" s="890"/>
      <c r="DC40" s="31"/>
    </row>
    <row r="41" ht="18.75" customHeight="1">
      <c r="A41" s="182"/>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812" t="str">
        <f t="shared" si="6"/>
        <v>39</v>
      </c>
      <c r="AF41" s="813" t="s">
        <v>279</v>
      </c>
      <c r="AG41" s="787" t="s">
        <v>781</v>
      </c>
      <c r="AH41" s="798">
        <v>0.195</v>
      </c>
      <c r="AI41" s="799">
        <v>4000.0</v>
      </c>
      <c r="AJ41" s="787" t="s">
        <v>260</v>
      </c>
      <c r="AK41" s="809" t="str">
        <f t="shared" si="87"/>
        <v>780</v>
      </c>
      <c r="AL41" s="822"/>
      <c r="AM41" s="182"/>
      <c r="AN41" s="182"/>
      <c r="AO41" s="823" t="str">
        <f t="shared" ref="AO41:AO42" si="135">AE50</f>
        <v>43</v>
      </c>
      <c r="AP41" s="804" t="str">
        <f t="shared" ref="AP41:AP42" si="136">AJ51</f>
        <v>小澤トヨ</v>
      </c>
      <c r="AQ41" s="874" t="str">
        <f t="shared" ref="AQ41:AS41" si="134">AG51</f>
        <v>西海地堺578-1</v>
      </c>
      <c r="AR41" s="806" t="str">
        <f t="shared" si="134"/>
        <v>0.633 </v>
      </c>
      <c r="AS41" s="807" t="str">
        <f t="shared" si="134"/>
        <v>5,000</v>
      </c>
      <c r="AT41" s="805" t="str">
        <f t="shared" ref="AT41:AT42" si="138">AF51</f>
        <v>宮川幸男</v>
      </c>
      <c r="AU41" s="808" t="str">
        <f t="shared" ref="AU41:AU42" si="139">AK51</f>
        <v>3,165</v>
      </c>
      <c r="AV41" s="792"/>
      <c r="AW41" s="787"/>
      <c r="AX41" s="182"/>
      <c r="AY41" s="793"/>
      <c r="AZ41" s="794"/>
      <c r="BA41" s="795"/>
      <c r="BB41" s="182"/>
      <c r="BC41" s="182"/>
      <c r="BD41" s="793"/>
      <c r="BE41" s="794"/>
      <c r="BF41" s="795"/>
      <c r="BG41" s="182"/>
      <c r="BH41" s="182"/>
      <c r="BI41" s="826"/>
      <c r="BJ41" s="890"/>
      <c r="BK41" s="57"/>
      <c r="BL41" s="834"/>
      <c r="BM41" s="826"/>
      <c r="BN41" s="890"/>
      <c r="BO41" s="838"/>
      <c r="BP41" s="779"/>
      <c r="BQ41" s="826"/>
      <c r="BR41" s="890"/>
      <c r="BS41" s="57"/>
      <c r="BT41" s="834"/>
      <c r="BU41" s="826"/>
      <c r="BV41" s="890"/>
      <c r="BW41" s="838"/>
      <c r="BX41" s="779"/>
      <c r="BY41" s="826"/>
      <c r="BZ41" s="890"/>
      <c r="CA41" s="57"/>
      <c r="CB41" s="834"/>
      <c r="CC41" s="826"/>
      <c r="CD41" s="890"/>
      <c r="CE41" s="838"/>
      <c r="CF41" s="779"/>
      <c r="CG41" s="826"/>
      <c r="CH41" s="890"/>
      <c r="CI41" s="57"/>
      <c r="CJ41" s="834"/>
      <c r="CK41" s="891"/>
      <c r="CL41" s="892"/>
      <c r="CM41" s="838"/>
      <c r="CN41" s="779"/>
      <c r="CO41" s="606"/>
      <c r="CP41" s="41"/>
      <c r="CQ41" s="827"/>
      <c r="CR41" s="828"/>
      <c r="CS41" s="606"/>
      <c r="CT41" s="41"/>
      <c r="CU41" s="838"/>
      <c r="CV41" s="779"/>
      <c r="CW41" s="826"/>
      <c r="CX41" s="890"/>
      <c r="CY41" s="57"/>
      <c r="CZ41" s="834"/>
      <c r="DA41" s="826"/>
      <c r="DB41" s="890"/>
      <c r="DC41" s="31"/>
    </row>
    <row r="42" ht="18.75" customHeight="1">
      <c r="A42" s="182"/>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812" t="str">
        <f t="shared" si="6"/>
        <v>40</v>
      </c>
      <c r="AF42" s="813" t="s">
        <v>279</v>
      </c>
      <c r="AG42" s="787" t="s">
        <v>782</v>
      </c>
      <c r="AH42" s="798">
        <v>1.302</v>
      </c>
      <c r="AI42" s="799">
        <v>4000.0</v>
      </c>
      <c r="AJ42" s="787" t="s">
        <v>260</v>
      </c>
      <c r="AK42" s="817" t="str">
        <f t="shared" si="87"/>
        <v>5,208</v>
      </c>
      <c r="AL42" s="893"/>
      <c r="AM42" s="182"/>
      <c r="AN42" s="182"/>
      <c r="AO42" s="823" t="str">
        <f t="shared" si="135"/>
        <v>44</v>
      </c>
      <c r="AP42" s="804" t="str">
        <f t="shared" si="136"/>
        <v>小澤トヨ</v>
      </c>
      <c r="AQ42" s="874" t="str">
        <f t="shared" ref="AQ42:AS42" si="137">AG52</f>
        <v>西海地堺579-1</v>
      </c>
      <c r="AR42" s="806" t="str">
        <f t="shared" si="137"/>
        <v>1.256 </v>
      </c>
      <c r="AS42" s="807" t="str">
        <f t="shared" si="137"/>
        <v>5,000</v>
      </c>
      <c r="AT42" s="805" t="str">
        <f t="shared" si="138"/>
        <v>宮川幸男</v>
      </c>
      <c r="AU42" s="808" t="str">
        <f t="shared" si="139"/>
        <v>6,280</v>
      </c>
      <c r="AV42" s="809" t="str">
        <f>SUM(AU38:AU42)</f>
        <v>18,393</v>
      </c>
      <c r="AW42" s="799"/>
      <c r="AX42" s="182"/>
      <c r="AY42" s="779"/>
      <c r="AZ42" s="34" t="s">
        <v>800</v>
      </c>
      <c r="BA42" s="778"/>
      <c r="BB42" s="182"/>
      <c r="BC42" s="182"/>
      <c r="BD42" s="779"/>
      <c r="BE42" s="34" t="s">
        <v>800</v>
      </c>
      <c r="BF42" s="778"/>
      <c r="BG42" s="182"/>
      <c r="BH42" s="182"/>
      <c r="BI42" s="826"/>
      <c r="BJ42" s="890"/>
      <c r="BK42" s="57"/>
      <c r="BL42" s="834"/>
      <c r="BM42" s="826"/>
      <c r="BN42" s="890"/>
      <c r="BO42" s="838"/>
      <c r="BP42" s="779"/>
      <c r="BQ42" s="826"/>
      <c r="BR42" s="890"/>
      <c r="BS42" s="57"/>
      <c r="BT42" s="834"/>
      <c r="BU42" s="826"/>
      <c r="BV42" s="890"/>
      <c r="BW42" s="838"/>
      <c r="BX42" s="779"/>
      <c r="BY42" s="826"/>
      <c r="BZ42" s="890"/>
      <c r="CA42" s="57"/>
      <c r="CB42" s="834"/>
      <c r="CC42" s="826"/>
      <c r="CD42" s="890"/>
      <c r="CE42" s="838"/>
      <c r="CF42" s="779"/>
      <c r="CG42" s="826"/>
      <c r="CH42" s="890"/>
      <c r="CI42" s="57"/>
      <c r="CJ42" s="834"/>
      <c r="CK42" s="891"/>
      <c r="CL42" s="892"/>
      <c r="CM42" s="838"/>
      <c r="CN42" s="779"/>
      <c r="CO42" s="826"/>
      <c r="CP42" s="890"/>
      <c r="CQ42" s="57"/>
      <c r="CR42" s="834"/>
      <c r="CS42" s="826"/>
      <c r="CT42" s="890"/>
      <c r="CU42" s="838"/>
      <c r="CV42" s="779"/>
      <c r="CW42" s="826"/>
      <c r="CX42" s="890"/>
      <c r="CY42" s="57"/>
      <c r="CZ42" s="834"/>
      <c r="DA42" s="826"/>
      <c r="DB42" s="890"/>
      <c r="DC42" s="31"/>
    </row>
    <row r="43" ht="18.75" customHeight="1">
      <c r="A43" s="182"/>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812" t="str">
        <f>AE41+1</f>
        <v>40</v>
      </c>
      <c r="AF43" s="894" t="s">
        <v>279</v>
      </c>
      <c r="AG43" s="787" t="s">
        <v>783</v>
      </c>
      <c r="AH43" s="855">
        <v>1.778</v>
      </c>
      <c r="AI43" s="856">
        <v>5000.0</v>
      </c>
      <c r="AJ43" s="895" t="s">
        <v>784</v>
      </c>
      <c r="AK43" s="809" t="str">
        <f t="shared" si="87"/>
        <v>8,890</v>
      </c>
      <c r="AL43" s="853" t="str">
        <f>SUM(AK34:AK43)</f>
        <v>27,038</v>
      </c>
      <c r="AM43" s="182"/>
      <c r="AN43" s="182"/>
      <c r="AO43" s="823" t="str">
        <f t="shared" ref="AO43:AO46" si="141">AE44</f>
        <v>41</v>
      </c>
      <c r="AP43" s="804" t="str">
        <f t="shared" ref="AP43:AP46" si="142">AJ45</f>
        <v>小澤誠治</v>
      </c>
      <c r="AQ43" s="874" t="str">
        <f t="shared" ref="AQ43:AS43" si="140">AG45</f>
        <v>上流190</v>
      </c>
      <c r="AR43" s="806" t="str">
        <f t="shared" si="140"/>
        <v>0.667 </v>
      </c>
      <c r="AS43" s="807" t="str">
        <f t="shared" si="140"/>
        <v>5,000</v>
      </c>
      <c r="AT43" s="805" t="str">
        <f t="shared" ref="AT43:AT46" si="144">AF45</f>
        <v>沼田清司</v>
      </c>
      <c r="AU43" s="808" t="str">
        <f t="shared" ref="AU43:AU46" si="145">AK45</f>
        <v>3,335</v>
      </c>
      <c r="AV43" s="792"/>
      <c r="AW43" s="787"/>
      <c r="AX43" s="182"/>
      <c r="AY43" s="779"/>
      <c r="AZ43" s="182"/>
      <c r="BA43" s="778"/>
      <c r="BB43" s="182"/>
      <c r="BC43" s="182"/>
      <c r="BD43" s="779"/>
      <c r="BE43" s="182"/>
      <c r="BF43" s="778"/>
      <c r="BG43" s="182"/>
      <c r="BH43" s="182"/>
      <c r="BI43" s="826"/>
      <c r="BJ43" s="890"/>
      <c r="BK43" s="57"/>
      <c r="BL43" s="834"/>
      <c r="BM43" s="826"/>
      <c r="BN43" s="890"/>
      <c r="BO43" s="838"/>
      <c r="BP43" s="779"/>
      <c r="BQ43" s="826"/>
      <c r="BR43" s="890"/>
      <c r="BS43" s="57"/>
      <c r="BT43" s="834"/>
      <c r="BU43" s="826"/>
      <c r="BV43" s="890"/>
      <c r="BW43" s="838"/>
      <c r="BX43" s="779"/>
      <c r="BY43" s="826"/>
      <c r="BZ43" s="890"/>
      <c r="CA43" s="57"/>
      <c r="CB43" s="834"/>
      <c r="CC43" s="826"/>
      <c r="CD43" s="890"/>
      <c r="CE43" s="838"/>
      <c r="CF43" s="779"/>
      <c r="CG43" s="826"/>
      <c r="CH43" s="890"/>
      <c r="CI43" s="57"/>
      <c r="CJ43" s="834"/>
      <c r="CK43" s="891"/>
      <c r="CL43" s="892"/>
      <c r="CM43" s="838"/>
      <c r="CN43" s="779"/>
      <c r="CO43" s="826"/>
      <c r="CP43" s="890"/>
      <c r="CQ43" s="57"/>
      <c r="CR43" s="834"/>
      <c r="CS43" s="826"/>
      <c r="CT43" s="890"/>
      <c r="CU43" s="838"/>
      <c r="CV43" s="779"/>
      <c r="CW43" s="826"/>
      <c r="CX43" s="890"/>
      <c r="CY43" s="57"/>
      <c r="CZ43" s="834"/>
      <c r="DA43" s="826"/>
      <c r="DB43" s="890"/>
      <c r="DC43" s="31"/>
    </row>
    <row r="44" ht="18.75" customHeight="1">
      <c r="A44" s="182"/>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812" t="str">
        <f t="shared" ref="AE44:AE47" si="146">AE43+1</f>
        <v>41</v>
      </c>
      <c r="AF44" s="896" t="s">
        <v>280</v>
      </c>
      <c r="AG44" s="897" t="s">
        <v>785</v>
      </c>
      <c r="AH44" s="855">
        <v>1.38</v>
      </c>
      <c r="AI44" s="856">
        <v>5000.0</v>
      </c>
      <c r="AJ44" s="888" t="s">
        <v>268</v>
      </c>
      <c r="AK44" s="809" t="str">
        <f t="shared" si="87"/>
        <v>6,900</v>
      </c>
      <c r="AL44" s="809" t="str">
        <f>SUM(AK44)</f>
        <v>6,900</v>
      </c>
      <c r="AM44" s="182"/>
      <c r="AN44" s="182"/>
      <c r="AO44" s="823" t="str">
        <f t="shared" si="141"/>
        <v>42</v>
      </c>
      <c r="AP44" s="804" t="str">
        <f t="shared" si="142"/>
        <v>小澤誠治</v>
      </c>
      <c r="AQ44" s="874" t="str">
        <f t="shared" ref="AQ44:AS44" si="143">AG46</f>
        <v>水尻499</v>
      </c>
      <c r="AR44" s="806" t="str">
        <f t="shared" si="143"/>
        <v>1.140 </v>
      </c>
      <c r="AS44" s="807" t="str">
        <f t="shared" si="143"/>
        <v>4,000</v>
      </c>
      <c r="AT44" s="805" t="str">
        <f t="shared" si="144"/>
        <v>沼田清司</v>
      </c>
      <c r="AU44" s="808" t="str">
        <f t="shared" si="145"/>
        <v>4,560</v>
      </c>
      <c r="AV44" s="792"/>
      <c r="AW44" s="787"/>
      <c r="AX44" s="182"/>
      <c r="AY44" s="824" t="s">
        <v>709</v>
      </c>
      <c r="AZ44" s="825" t="str">
        <f>AV46</f>
        <v>17,187</v>
      </c>
      <c r="BA44" s="778" t="s">
        <v>706</v>
      </c>
      <c r="BB44" s="31"/>
      <c r="BC44" s="31"/>
      <c r="BD44" s="824" t="s">
        <v>709</v>
      </c>
      <c r="BE44" s="825" t="str">
        <f>AV47</f>
        <v>8,890</v>
      </c>
      <c r="BF44" s="778" t="s">
        <v>706</v>
      </c>
      <c r="BG44" s="182"/>
      <c r="BH44" s="182"/>
      <c r="BI44" s="858"/>
      <c r="BJ44" s="775"/>
      <c r="BK44" s="775"/>
      <c r="BL44" s="775" t="s">
        <v>384</v>
      </c>
      <c r="BM44" s="859" t="str">
        <f>SUM(BM36:BM43)</f>
        <v>6,500円</v>
      </c>
      <c r="BN44" s="41"/>
      <c r="BO44" s="838"/>
      <c r="BP44" s="779"/>
      <c r="BQ44" s="858"/>
      <c r="BR44" s="775"/>
      <c r="BS44" s="775"/>
      <c r="BT44" s="775" t="s">
        <v>384</v>
      </c>
      <c r="BU44" s="859" t="str">
        <f>SUM(BU36:BU43)</f>
        <v>800円</v>
      </c>
      <c r="BV44" s="41"/>
      <c r="BW44" s="898"/>
      <c r="BX44" s="779"/>
      <c r="BY44" s="858"/>
      <c r="BZ44" s="775"/>
      <c r="CA44" s="775"/>
      <c r="CB44" s="775" t="s">
        <v>384</v>
      </c>
      <c r="CC44" s="863"/>
      <c r="CD44" s="41"/>
      <c r="CE44" s="898"/>
      <c r="CF44" s="779"/>
      <c r="CG44" s="858"/>
      <c r="CH44" s="775"/>
      <c r="CI44" s="775"/>
      <c r="CJ44" s="775" t="s">
        <v>384</v>
      </c>
      <c r="CK44" s="859" t="str">
        <f>SUM(CK36:CK43)</f>
        <v>9,445円</v>
      </c>
      <c r="CL44" s="41"/>
      <c r="CM44" s="898"/>
      <c r="CN44" s="779"/>
      <c r="CO44" s="858"/>
      <c r="CP44" s="775"/>
      <c r="CQ44" s="775"/>
      <c r="CR44" s="775" t="s">
        <v>384</v>
      </c>
      <c r="CS44" s="859" t="str">
        <f>SUM(CS36:CS43)</f>
        <v>17,187円</v>
      </c>
      <c r="CT44" s="41"/>
      <c r="CU44" s="898"/>
      <c r="CV44" s="779"/>
      <c r="CW44" s="858"/>
      <c r="CX44" s="775"/>
      <c r="CY44" s="775"/>
      <c r="CZ44" s="775" t="s">
        <v>384</v>
      </c>
      <c r="DA44" s="863"/>
      <c r="DB44" s="41"/>
      <c r="DC44" s="31"/>
    </row>
    <row r="45" ht="18.75" customHeight="1">
      <c r="A45" s="182"/>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812" t="str">
        <f t="shared" si="146"/>
        <v>42</v>
      </c>
      <c r="AF45" s="813" t="s">
        <v>786</v>
      </c>
      <c r="AG45" s="814" t="s">
        <v>787</v>
      </c>
      <c r="AH45" s="860">
        <v>0.667</v>
      </c>
      <c r="AI45" s="816">
        <v>5000.0</v>
      </c>
      <c r="AJ45" s="861" t="s">
        <v>788</v>
      </c>
      <c r="AK45" s="809" t="str">
        <f t="shared" si="87"/>
        <v>3,335</v>
      </c>
      <c r="AL45" s="864"/>
      <c r="AM45" s="182"/>
      <c r="AN45" s="182"/>
      <c r="AO45" s="823" t="str">
        <f t="shared" si="141"/>
        <v>43</v>
      </c>
      <c r="AP45" s="804" t="str">
        <f t="shared" si="142"/>
        <v>小澤誠治</v>
      </c>
      <c r="AQ45" s="874" t="str">
        <f t="shared" ref="AQ45:AS45" si="147">AG47</f>
        <v>水尻499-1</v>
      </c>
      <c r="AR45" s="806" t="str">
        <f t="shared" si="147"/>
        <v>0.826 </v>
      </c>
      <c r="AS45" s="807" t="str">
        <f t="shared" si="147"/>
        <v>4,000</v>
      </c>
      <c r="AT45" s="805" t="str">
        <f t="shared" si="144"/>
        <v>沼田清司</v>
      </c>
      <c r="AU45" s="808" t="str">
        <f t="shared" si="145"/>
        <v>3,304</v>
      </c>
      <c r="AV45" s="792"/>
      <c r="AW45" s="787"/>
      <c r="AX45" s="182"/>
      <c r="AY45" s="779"/>
      <c r="AZ45" s="182"/>
      <c r="BA45" s="778"/>
      <c r="BB45" s="182"/>
      <c r="BC45" s="182"/>
      <c r="BD45" s="779"/>
      <c r="BE45" s="182"/>
      <c r="BF45" s="778"/>
      <c r="BG45" s="182"/>
      <c r="BH45" s="182"/>
      <c r="BI45" s="45" t="s">
        <v>751</v>
      </c>
      <c r="BK45" s="55" t="s">
        <v>753</v>
      </c>
      <c r="BO45" s="865"/>
      <c r="BP45" s="779"/>
      <c r="BQ45" s="45" t="s">
        <v>751</v>
      </c>
      <c r="BS45" s="55" t="s">
        <v>753</v>
      </c>
      <c r="BW45" s="61"/>
      <c r="BY45" s="45" t="s">
        <v>751</v>
      </c>
      <c r="CA45" s="55" t="s">
        <v>753</v>
      </c>
      <c r="CE45" s="865"/>
      <c r="CF45" s="779"/>
      <c r="CG45" s="45" t="s">
        <v>751</v>
      </c>
      <c r="CI45" s="55" t="s">
        <v>753</v>
      </c>
      <c r="CM45" s="61"/>
      <c r="CO45" s="45" t="s">
        <v>751</v>
      </c>
      <c r="CQ45" s="55" t="s">
        <v>753</v>
      </c>
      <c r="CU45" s="865"/>
      <c r="CV45" s="779"/>
      <c r="CW45" s="45" t="s">
        <v>751</v>
      </c>
      <c r="CY45" s="55" t="s">
        <v>753</v>
      </c>
      <c r="DC45" s="61"/>
    </row>
    <row r="46" ht="18.75" customHeight="1">
      <c r="A46" s="182"/>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812" t="str">
        <f t="shared" si="146"/>
        <v>43</v>
      </c>
      <c r="AF46" s="813" t="s">
        <v>786</v>
      </c>
      <c r="AG46" s="787" t="s">
        <v>789</v>
      </c>
      <c r="AH46" s="798">
        <v>1.14</v>
      </c>
      <c r="AI46" s="799">
        <v>4000.0</v>
      </c>
      <c r="AJ46" s="861" t="s">
        <v>788</v>
      </c>
      <c r="AK46" s="809" t="str">
        <f t="shared" si="87"/>
        <v>4,560</v>
      </c>
      <c r="AL46" s="822"/>
      <c r="AM46" s="182"/>
      <c r="AN46" s="182"/>
      <c r="AO46" s="823" t="str">
        <f t="shared" si="141"/>
        <v>44</v>
      </c>
      <c r="AP46" s="804" t="str">
        <f t="shared" si="142"/>
        <v>小澤誠治</v>
      </c>
      <c r="AQ46" s="874" t="str">
        <f t="shared" ref="AQ46:AS46" si="148">AG48</f>
        <v>水尻500</v>
      </c>
      <c r="AR46" s="806" t="str">
        <f t="shared" si="148"/>
        <v>1.497 </v>
      </c>
      <c r="AS46" s="807" t="str">
        <f t="shared" si="148"/>
        <v>4,000</v>
      </c>
      <c r="AT46" s="805" t="str">
        <f t="shared" si="144"/>
        <v>沼田清司</v>
      </c>
      <c r="AU46" s="808" t="str">
        <f t="shared" si="145"/>
        <v>5,988</v>
      </c>
      <c r="AV46" s="809" t="str">
        <f>SUM(AU43:AU46)</f>
        <v>17,187</v>
      </c>
      <c r="AW46" s="799"/>
      <c r="AX46" s="182"/>
      <c r="AY46" s="837" t="s">
        <v>732</v>
      </c>
      <c r="BA46" s="78"/>
      <c r="BB46" s="787"/>
      <c r="BC46" s="787"/>
      <c r="BD46" s="837" t="s">
        <v>732</v>
      </c>
      <c r="BF46" s="78"/>
      <c r="BG46" s="182"/>
      <c r="BH46" s="182"/>
      <c r="BI46" s="45" t="s">
        <v>756</v>
      </c>
      <c r="BK46" s="55" t="s">
        <v>753</v>
      </c>
      <c r="BO46" s="778"/>
      <c r="BP46" s="779"/>
      <c r="BQ46" s="45" t="s">
        <v>756</v>
      </c>
      <c r="BS46" s="55" t="s">
        <v>753</v>
      </c>
      <c r="BW46" s="61"/>
      <c r="BY46" s="45" t="s">
        <v>756</v>
      </c>
      <c r="CA46" s="55" t="s">
        <v>753</v>
      </c>
      <c r="CE46" s="778"/>
      <c r="CF46" s="779"/>
      <c r="CG46" s="45" t="s">
        <v>756</v>
      </c>
      <c r="CI46" s="55" t="s">
        <v>753</v>
      </c>
      <c r="CM46" s="61"/>
      <c r="CO46" s="45" t="s">
        <v>756</v>
      </c>
      <c r="CQ46" s="55" t="s">
        <v>753</v>
      </c>
      <c r="CU46" s="778"/>
      <c r="CV46" s="779"/>
      <c r="CW46" s="45" t="s">
        <v>756</v>
      </c>
      <c r="CY46" s="55" t="s">
        <v>753</v>
      </c>
      <c r="DC46" s="61"/>
    </row>
    <row r="47" ht="18.75" customHeight="1">
      <c r="A47" s="182"/>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899" t="str">
        <f t="shared" si="146"/>
        <v>44</v>
      </c>
      <c r="AF47" s="813" t="s">
        <v>786</v>
      </c>
      <c r="AG47" s="787" t="s">
        <v>790</v>
      </c>
      <c r="AH47" s="798">
        <v>0.826</v>
      </c>
      <c r="AI47" s="799">
        <v>4000.0</v>
      </c>
      <c r="AJ47" s="861" t="s">
        <v>788</v>
      </c>
      <c r="AK47" s="809" t="str">
        <f t="shared" si="87"/>
        <v>3,304</v>
      </c>
      <c r="AL47" s="822"/>
      <c r="AM47" s="182"/>
      <c r="AN47" s="182"/>
      <c r="AO47" s="823" t="str">
        <f>AE42</f>
        <v>40</v>
      </c>
      <c r="AP47" s="804" t="str">
        <f>AJ43</f>
        <v>小巻公平</v>
      </c>
      <c r="AQ47" s="874" t="str">
        <f t="shared" ref="AQ47:AS47" si="149">AG43</f>
        <v>鎧ヶ坪532-1</v>
      </c>
      <c r="AR47" s="806" t="str">
        <f t="shared" si="149"/>
        <v>1.778 </v>
      </c>
      <c r="AS47" s="807" t="str">
        <f t="shared" si="149"/>
        <v>5,000</v>
      </c>
      <c r="AT47" s="805" t="str">
        <f>AF43</f>
        <v>芹澤幸雄</v>
      </c>
      <c r="AU47" s="808" t="str">
        <f>AK43</f>
        <v>8,890</v>
      </c>
      <c r="AV47" s="809" t="str">
        <f>AU47</f>
        <v>8,890</v>
      </c>
      <c r="AW47" s="799"/>
      <c r="AX47" s="182"/>
      <c r="AY47" s="837" t="s">
        <v>734</v>
      </c>
      <c r="BA47" s="78"/>
      <c r="BB47" s="787"/>
      <c r="BC47" s="787"/>
      <c r="BD47" s="837" t="s">
        <v>734</v>
      </c>
      <c r="BF47" s="78"/>
      <c r="BG47" s="182"/>
      <c r="BH47" s="182"/>
      <c r="BI47" s="45" t="s">
        <v>758</v>
      </c>
      <c r="BK47" s="55" t="s">
        <v>759</v>
      </c>
      <c r="BO47" s="778"/>
      <c r="BP47" s="779"/>
      <c r="BQ47" s="45" t="s">
        <v>758</v>
      </c>
      <c r="BS47" s="55" t="s">
        <v>759</v>
      </c>
      <c r="BW47" s="31"/>
      <c r="BY47" s="45" t="s">
        <v>758</v>
      </c>
      <c r="CA47" s="55" t="s">
        <v>759</v>
      </c>
      <c r="CE47" s="778"/>
      <c r="CF47" s="779"/>
      <c r="CG47" s="45" t="s">
        <v>758</v>
      </c>
      <c r="CI47" s="55" t="s">
        <v>759</v>
      </c>
      <c r="CM47" s="31"/>
      <c r="CO47" s="45" t="s">
        <v>758</v>
      </c>
      <c r="CQ47" s="55" t="s">
        <v>759</v>
      </c>
      <c r="CU47" s="778"/>
      <c r="CV47" s="779"/>
      <c r="CW47" s="45" t="s">
        <v>758</v>
      </c>
      <c r="CY47" s="55" t="s">
        <v>759</v>
      </c>
      <c r="DC47" s="31"/>
    </row>
    <row r="48" ht="18.75" customHeight="1">
      <c r="A48" s="182"/>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899" t="str">
        <f>AE42+1</f>
        <v>41</v>
      </c>
      <c r="AF48" s="813" t="s">
        <v>786</v>
      </c>
      <c r="AG48" s="787" t="s">
        <v>791</v>
      </c>
      <c r="AH48" s="798">
        <v>1.497</v>
      </c>
      <c r="AI48" s="799">
        <v>4000.0</v>
      </c>
      <c r="AJ48" s="861" t="s">
        <v>788</v>
      </c>
      <c r="AK48" s="817" t="str">
        <f t="shared" si="87"/>
        <v>5,988</v>
      </c>
      <c r="AL48" s="893" t="str">
        <f>SUM(AK45:AK48)</f>
        <v>17,187</v>
      </c>
      <c r="AM48" s="182"/>
      <c r="AN48" s="182"/>
      <c r="AO48" s="823" t="str">
        <f t="shared" ref="AO48:AO51" si="151">AE35</f>
        <v>33</v>
      </c>
      <c r="AP48" s="804" t="str">
        <f t="shared" ref="AP48:AP51" si="152">AJ36</f>
        <v>宮川英美</v>
      </c>
      <c r="AQ48" s="874" t="str">
        <f t="shared" ref="AQ48:AS48" si="150">AG36</f>
        <v>水尻511-1</v>
      </c>
      <c r="AR48" s="806" t="str">
        <f t="shared" si="150"/>
        <v>0.433 </v>
      </c>
      <c r="AS48" s="807" t="str">
        <f t="shared" si="150"/>
        <v>0</v>
      </c>
      <c r="AT48" s="805" t="str">
        <f t="shared" ref="AT48:AT51" si="154">AF36</f>
        <v>芹澤幸雄</v>
      </c>
      <c r="AU48" s="808" t="str">
        <f t="shared" ref="AU48:AU51" si="155">AK36</f>
        <v>0</v>
      </c>
      <c r="AV48" s="792"/>
      <c r="AW48" s="787"/>
      <c r="AX48" s="182"/>
      <c r="AY48" s="840"/>
      <c r="AZ48" s="839"/>
      <c r="BA48" s="811"/>
      <c r="BB48" s="182"/>
      <c r="BC48" s="182"/>
      <c r="BD48" s="840"/>
      <c r="BE48" s="839"/>
      <c r="BF48" s="811"/>
      <c r="BG48" s="833"/>
      <c r="BI48" s="877" t="s">
        <v>802</v>
      </c>
      <c r="BO48" s="778"/>
      <c r="BP48" s="779"/>
      <c r="BQ48" s="877" t="s">
        <v>802</v>
      </c>
      <c r="BW48" s="878"/>
      <c r="BX48" s="779"/>
      <c r="BY48" s="877" t="s">
        <v>802</v>
      </c>
      <c r="CE48" s="778"/>
      <c r="CF48" s="779"/>
      <c r="CG48" s="877" t="s">
        <v>802</v>
      </c>
      <c r="CM48" s="878"/>
      <c r="CN48" s="779"/>
      <c r="CO48" s="877" t="s">
        <v>802</v>
      </c>
      <c r="CU48" s="778"/>
      <c r="CV48" s="779"/>
      <c r="CW48" s="877" t="s">
        <v>802</v>
      </c>
      <c r="DC48" s="878"/>
    </row>
    <row r="49" ht="18.75" customHeight="1">
      <c r="A49" s="182"/>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812" t="str">
        <f t="shared" ref="AE49:AE57" si="156">AE48+1</f>
        <v>42</v>
      </c>
      <c r="AF49" s="854" t="s">
        <v>792</v>
      </c>
      <c r="AG49" s="897" t="s">
        <v>793</v>
      </c>
      <c r="AH49" s="855">
        <v>0.651</v>
      </c>
      <c r="AI49" s="856">
        <v>0.0</v>
      </c>
      <c r="AJ49" s="866" t="s">
        <v>58</v>
      </c>
      <c r="AK49" s="809" t="str">
        <f t="shared" si="87"/>
        <v>0</v>
      </c>
      <c r="AL49" s="792"/>
      <c r="AM49" s="182"/>
      <c r="AN49" s="182"/>
      <c r="AO49" s="823" t="str">
        <f t="shared" si="151"/>
        <v>34</v>
      </c>
      <c r="AP49" s="804" t="str">
        <f t="shared" si="152"/>
        <v>宮川英美</v>
      </c>
      <c r="AQ49" s="874" t="str">
        <f t="shared" ref="AQ49:AS49" si="153">AG37</f>
        <v>水尻512-1</v>
      </c>
      <c r="AR49" s="806" t="str">
        <f t="shared" si="153"/>
        <v>0.872 </v>
      </c>
      <c r="AS49" s="807" t="str">
        <f t="shared" si="153"/>
        <v>0</v>
      </c>
      <c r="AT49" s="805" t="str">
        <f t="shared" si="154"/>
        <v>芹澤幸雄</v>
      </c>
      <c r="AU49" s="808" t="str">
        <f t="shared" si="155"/>
        <v>0</v>
      </c>
      <c r="AV49" s="792"/>
      <c r="AW49" s="787"/>
      <c r="AX49" s="182"/>
      <c r="AY49" s="779"/>
      <c r="AZ49" s="842" t="s">
        <v>801</v>
      </c>
      <c r="BA49" s="778"/>
      <c r="BB49" s="787"/>
      <c r="BC49" s="787"/>
      <c r="BD49" s="779"/>
      <c r="BE49" s="842" t="str">
        <f>AZ49</f>
        <v>令和６年１２月１５日</v>
      </c>
      <c r="BF49" s="778"/>
      <c r="BG49" s="182"/>
      <c r="BO49" s="31"/>
      <c r="BP49" s="779"/>
      <c r="BW49" s="778"/>
      <c r="BX49" s="779"/>
      <c r="CE49" s="31"/>
      <c r="CF49" s="779"/>
      <c r="CM49" s="778"/>
      <c r="CN49" s="779"/>
      <c r="CU49" s="31"/>
      <c r="CV49" s="779"/>
      <c r="DC49" s="778"/>
    </row>
    <row r="50" ht="18.75" customHeight="1">
      <c r="A50" s="182"/>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900" t="str">
        <f t="shared" si="156"/>
        <v>43</v>
      </c>
      <c r="AF50" s="854" t="s">
        <v>792</v>
      </c>
      <c r="AG50" s="897" t="s">
        <v>794</v>
      </c>
      <c r="AH50" s="855">
        <v>0.638</v>
      </c>
      <c r="AI50" s="856">
        <v>0.0</v>
      </c>
      <c r="AJ50" s="866" t="s">
        <v>58</v>
      </c>
      <c r="AK50" s="809" t="str">
        <f t="shared" si="87"/>
        <v>0</v>
      </c>
      <c r="AL50" s="809" t="str">
        <f>SUM(AK49:AK50)</f>
        <v>0</v>
      </c>
      <c r="AM50" s="182"/>
      <c r="AN50" s="182"/>
      <c r="AO50" s="823" t="str">
        <f t="shared" si="151"/>
        <v>35</v>
      </c>
      <c r="AP50" s="804" t="str">
        <f t="shared" si="152"/>
        <v>宮川英美</v>
      </c>
      <c r="AQ50" s="874" t="str">
        <f t="shared" ref="AQ50:AS50" si="157">AG38</f>
        <v>水尻513-1</v>
      </c>
      <c r="AR50" s="806" t="str">
        <f t="shared" si="157"/>
        <v>0.608 </v>
      </c>
      <c r="AS50" s="807" t="str">
        <f t="shared" si="157"/>
        <v>0</v>
      </c>
      <c r="AT50" s="805" t="str">
        <f t="shared" si="154"/>
        <v>芹澤幸雄</v>
      </c>
      <c r="AU50" s="808" t="str">
        <f t="shared" si="155"/>
        <v>0</v>
      </c>
      <c r="AV50" s="792"/>
      <c r="AW50" s="787"/>
      <c r="AX50" s="182"/>
      <c r="AY50" s="844"/>
      <c r="AZ50" s="876" t="str">
        <f>AP46</f>
        <v>小澤誠治</v>
      </c>
      <c r="BA50" s="778" t="s">
        <v>738</v>
      </c>
      <c r="BB50" s="787"/>
      <c r="BC50" s="787"/>
      <c r="BD50" s="844"/>
      <c r="BE50" s="846" t="str">
        <f>AP47</f>
        <v>小巻公平</v>
      </c>
      <c r="BF50" s="778" t="s">
        <v>738</v>
      </c>
      <c r="BG50" s="839"/>
      <c r="BH50" s="182"/>
      <c r="BI50" s="841" t="s">
        <v>765</v>
      </c>
      <c r="BO50" s="31"/>
      <c r="BP50" s="779"/>
      <c r="BQ50" s="841" t="s">
        <v>765</v>
      </c>
      <c r="BW50" s="778"/>
      <c r="BX50" s="779"/>
      <c r="BY50" s="841" t="s">
        <v>765</v>
      </c>
      <c r="CE50" s="31"/>
      <c r="CF50" s="779"/>
      <c r="CG50" s="841" t="s">
        <v>765</v>
      </c>
      <c r="CM50" s="778"/>
      <c r="CN50" s="779"/>
      <c r="CO50" s="841" t="s">
        <v>765</v>
      </c>
      <c r="CU50" s="31"/>
      <c r="CV50" s="779"/>
      <c r="CW50" s="841" t="s">
        <v>765</v>
      </c>
      <c r="DC50" s="778"/>
    </row>
    <row r="51" ht="18.75" customHeight="1">
      <c r="A51" s="182"/>
      <c r="B51" s="182"/>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899" t="str">
        <f t="shared" si="156"/>
        <v>44</v>
      </c>
      <c r="AF51" s="813" t="s">
        <v>294</v>
      </c>
      <c r="AG51" s="814" t="s">
        <v>795</v>
      </c>
      <c r="AH51" s="815">
        <v>0.633</v>
      </c>
      <c r="AI51" s="816">
        <v>5000.0</v>
      </c>
      <c r="AJ51" s="787" t="s">
        <v>260</v>
      </c>
      <c r="AK51" s="809" t="str">
        <f t="shared" si="87"/>
        <v>3,165</v>
      </c>
      <c r="AL51" s="864"/>
      <c r="AM51" s="182"/>
      <c r="AN51" s="182"/>
      <c r="AO51" s="823" t="str">
        <f t="shared" si="151"/>
        <v>36</v>
      </c>
      <c r="AP51" s="804" t="str">
        <f t="shared" si="152"/>
        <v>宮川英美</v>
      </c>
      <c r="AQ51" s="874" t="str">
        <f t="shared" ref="AQ51:AS51" si="158">AG39</f>
        <v>水尻514の一部</v>
      </c>
      <c r="AR51" s="806" t="str">
        <f t="shared" si="158"/>
        <v>0.035 </v>
      </c>
      <c r="AS51" s="807" t="str">
        <f t="shared" si="158"/>
        <v>0</v>
      </c>
      <c r="AT51" s="805" t="str">
        <f t="shared" si="154"/>
        <v>芹澤幸雄</v>
      </c>
      <c r="AU51" s="808" t="str">
        <f t="shared" si="155"/>
        <v>0</v>
      </c>
      <c r="AV51" s="809" t="str">
        <f>SUM(AU48:AU51)</f>
        <v>0</v>
      </c>
      <c r="AW51" s="799"/>
      <c r="AX51" s="182"/>
      <c r="AY51" s="779"/>
      <c r="AZ51" s="182"/>
      <c r="BA51" s="778"/>
      <c r="BB51" s="182"/>
      <c r="BC51" s="182"/>
      <c r="BD51" s="779"/>
      <c r="BE51" s="182"/>
      <c r="BF51" s="778"/>
      <c r="BG51" s="839"/>
      <c r="BH51" s="182"/>
      <c r="BI51" s="31"/>
      <c r="BJ51" s="31"/>
      <c r="BK51" s="45" t="s">
        <v>803</v>
      </c>
      <c r="BO51" s="31"/>
      <c r="BP51" s="779"/>
      <c r="BQ51" s="31"/>
      <c r="BR51" s="31"/>
      <c r="BS51" s="45" t="s">
        <v>803</v>
      </c>
      <c r="BW51" s="778"/>
      <c r="BX51" s="182"/>
      <c r="BY51" s="31"/>
      <c r="BZ51" s="31"/>
      <c r="CA51" s="45" t="s">
        <v>803</v>
      </c>
      <c r="CE51" s="31"/>
      <c r="CF51" s="779"/>
      <c r="CG51" s="31"/>
      <c r="CH51" s="31"/>
      <c r="CI51" s="45" t="s">
        <v>803</v>
      </c>
      <c r="CM51" s="778"/>
      <c r="CN51" s="182"/>
      <c r="CO51" s="31"/>
      <c r="CP51" s="31"/>
      <c r="CQ51" s="45" t="s">
        <v>803</v>
      </c>
      <c r="CU51" s="31"/>
      <c r="CV51" s="779"/>
      <c r="CW51" s="31"/>
      <c r="CX51" s="31"/>
      <c r="CY51" s="45" t="s">
        <v>803</v>
      </c>
      <c r="DC51" s="778"/>
    </row>
    <row r="52" ht="18.75" customHeight="1">
      <c r="A52" s="182"/>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899" t="str">
        <f t="shared" si="156"/>
        <v>45</v>
      </c>
      <c r="AF52" s="813" t="s">
        <v>294</v>
      </c>
      <c r="AG52" s="814" t="s">
        <v>796</v>
      </c>
      <c r="AH52" s="851">
        <v>1.256</v>
      </c>
      <c r="AI52" s="852">
        <v>5000.0</v>
      </c>
      <c r="AJ52" s="787" t="s">
        <v>260</v>
      </c>
      <c r="AK52" s="809" t="str">
        <f t="shared" si="87"/>
        <v>6,280</v>
      </c>
      <c r="AL52" s="853" t="str">
        <f>SUM(AK51:AK52)</f>
        <v>9,445</v>
      </c>
      <c r="AM52" s="182"/>
      <c r="AN52" s="182"/>
      <c r="AO52" s="56"/>
      <c r="AP52" s="792"/>
      <c r="AQ52" s="874"/>
      <c r="AR52" s="806"/>
      <c r="AS52" s="807"/>
      <c r="AT52" s="788"/>
      <c r="AU52" s="809" t="str">
        <f t="shared" ref="AU52:AV52" si="159">SUM(AU3:AU51)</f>
        <v>97,067</v>
      </c>
      <c r="AV52" s="809" t="str">
        <f t="shared" si="159"/>
        <v>97,067</v>
      </c>
      <c r="AW52" s="799"/>
      <c r="AX52" s="182"/>
      <c r="AY52" s="848"/>
      <c r="AZ52" s="849"/>
      <c r="BA52" s="850"/>
      <c r="BB52" s="182"/>
      <c r="BC52" s="182"/>
      <c r="BD52" s="848"/>
      <c r="BE52" s="849"/>
      <c r="BF52" s="850"/>
      <c r="BG52" s="839"/>
      <c r="BH52" s="182"/>
      <c r="BK52" s="880" t="s">
        <v>195</v>
      </c>
      <c r="BL52" s="881"/>
      <c r="BM52" s="882" t="s">
        <v>131</v>
      </c>
      <c r="BO52" s="31"/>
      <c r="BP52" s="779"/>
      <c r="BS52" s="880" t="s">
        <v>195</v>
      </c>
      <c r="BT52" s="881"/>
      <c r="BU52" s="882" t="s">
        <v>131</v>
      </c>
      <c r="BW52" s="778"/>
      <c r="BX52" s="779"/>
      <c r="CA52" s="880" t="s">
        <v>195</v>
      </c>
      <c r="CB52" s="881"/>
      <c r="CC52" s="882" t="s">
        <v>131</v>
      </c>
      <c r="CE52" s="31"/>
      <c r="CF52" s="779"/>
      <c r="CI52" s="880" t="s">
        <v>195</v>
      </c>
      <c r="CJ52" s="881"/>
      <c r="CK52" s="882" t="s">
        <v>131</v>
      </c>
      <c r="CM52" s="778"/>
      <c r="CN52" s="779"/>
      <c r="CQ52" s="880" t="s">
        <v>195</v>
      </c>
      <c r="CR52" s="881"/>
      <c r="CS52" s="882" t="s">
        <v>131</v>
      </c>
      <c r="CU52" s="31"/>
      <c r="CV52" s="779"/>
      <c r="CY52" s="880" t="s">
        <v>195</v>
      </c>
      <c r="CZ52" s="881"/>
      <c r="DA52" s="882" t="s">
        <v>131</v>
      </c>
      <c r="DC52" s="778"/>
    </row>
    <row r="53" ht="18.75" customHeight="1">
      <c r="A53" s="182"/>
      <c r="B53" s="182"/>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899" t="str">
        <f t="shared" si="156"/>
        <v>46</v>
      </c>
      <c r="AF53" s="797"/>
      <c r="AG53" s="787"/>
      <c r="AH53" s="901" t="str">
        <f>SUM(AH3:AH52)</f>
        <v>36.114 </v>
      </c>
      <c r="AI53" s="799"/>
      <c r="AJ53" s="902"/>
      <c r="AK53" s="903" t="str">
        <f t="shared" ref="AK53:AL53" si="160">SUM(AK3:AK52)</f>
        <v>97,067</v>
      </c>
      <c r="AL53" s="903" t="str">
        <f t="shared" si="160"/>
        <v>97,067</v>
      </c>
      <c r="AM53" s="182"/>
      <c r="AN53" s="182"/>
      <c r="AO53" s="45"/>
      <c r="AP53" s="182"/>
      <c r="AQ53" s="182"/>
      <c r="AR53" s="182"/>
      <c r="AS53" s="182"/>
      <c r="AT53" s="182"/>
      <c r="AU53" s="182"/>
      <c r="AV53" s="182"/>
      <c r="AW53" s="182"/>
      <c r="AX53" s="182"/>
      <c r="BG53" s="182"/>
      <c r="BH53" s="182"/>
      <c r="BK53" s="880" t="s">
        <v>197</v>
      </c>
      <c r="BL53" s="881"/>
      <c r="BM53" s="882" t="s">
        <v>110</v>
      </c>
      <c r="BO53" s="31"/>
      <c r="BP53" s="779"/>
      <c r="BS53" s="880" t="s">
        <v>197</v>
      </c>
      <c r="BT53" s="881"/>
      <c r="BU53" s="882" t="s">
        <v>110</v>
      </c>
      <c r="BW53" s="883"/>
      <c r="BX53" s="779"/>
      <c r="CA53" s="880" t="s">
        <v>197</v>
      </c>
      <c r="CB53" s="881"/>
      <c r="CC53" s="882" t="s">
        <v>110</v>
      </c>
      <c r="CE53" s="31"/>
      <c r="CF53" s="779"/>
      <c r="CI53" s="880" t="s">
        <v>197</v>
      </c>
      <c r="CJ53" s="881"/>
      <c r="CK53" s="882" t="s">
        <v>110</v>
      </c>
      <c r="CM53" s="883"/>
      <c r="CN53" s="779"/>
      <c r="CQ53" s="880" t="s">
        <v>197</v>
      </c>
      <c r="CR53" s="881"/>
      <c r="CS53" s="882" t="s">
        <v>110</v>
      </c>
      <c r="CU53" s="31"/>
      <c r="CV53" s="779"/>
      <c r="CY53" s="880" t="s">
        <v>197</v>
      </c>
      <c r="CZ53" s="881"/>
      <c r="DA53" s="882" t="s">
        <v>110</v>
      </c>
      <c r="DC53" s="883"/>
    </row>
    <row r="54" ht="18.75" customHeight="1">
      <c r="A54" s="182"/>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899" t="str">
        <f t="shared" si="156"/>
        <v>47</v>
      </c>
      <c r="AF54" s="854"/>
      <c r="AG54" s="904"/>
      <c r="AH54" s="182"/>
      <c r="AI54" s="904"/>
      <c r="AJ54" s="905"/>
      <c r="AM54" s="182"/>
      <c r="AN54" s="182"/>
      <c r="AO54" s="45"/>
      <c r="AP54" s="182"/>
      <c r="AQ54" s="182"/>
      <c r="AR54" s="182"/>
      <c r="AS54" s="182"/>
      <c r="AT54" s="182"/>
      <c r="AU54" s="182"/>
      <c r="AV54" s="182"/>
      <c r="AW54" s="182"/>
      <c r="AX54" s="182"/>
      <c r="BG54" s="182"/>
      <c r="BH54" s="182"/>
      <c r="BI54" s="15"/>
      <c r="BO54" s="778"/>
      <c r="BP54" s="779"/>
      <c r="BQ54" s="15"/>
      <c r="BW54" s="778"/>
      <c r="BX54" s="779"/>
      <c r="BY54" s="15"/>
      <c r="CE54" s="778"/>
      <c r="CF54" s="779"/>
      <c r="CG54" s="15"/>
      <c r="CM54" s="778"/>
      <c r="CN54" s="779"/>
      <c r="CO54" s="15"/>
      <c r="CU54" s="778"/>
      <c r="CV54" s="779"/>
      <c r="CW54" s="15"/>
      <c r="DC54" s="31"/>
    </row>
    <row r="55" ht="16.5" customHeight="1">
      <c r="A55" s="182"/>
      <c r="B55" s="182"/>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899" t="str">
        <f t="shared" si="156"/>
        <v>48</v>
      </c>
      <c r="AF55" s="854"/>
      <c r="AG55" s="182"/>
      <c r="AH55" s="182"/>
      <c r="AI55" s="182"/>
      <c r="AJ55" s="182"/>
      <c r="AK55" s="182"/>
      <c r="AL55" s="182"/>
      <c r="AM55" s="182"/>
      <c r="AN55" s="182"/>
      <c r="AO55" s="45"/>
      <c r="AP55" s="182"/>
      <c r="AQ55" s="182"/>
      <c r="AR55" s="182"/>
      <c r="AS55" s="182"/>
      <c r="AT55" s="182"/>
      <c r="AU55" s="182"/>
      <c r="AV55" s="182"/>
      <c r="AW55" s="182"/>
      <c r="AX55" s="182"/>
      <c r="BG55" s="182"/>
      <c r="BH55" s="182"/>
      <c r="BI55" s="31"/>
      <c r="BJ55" s="31"/>
      <c r="BK55" s="31"/>
      <c r="BO55" s="778"/>
      <c r="BP55" s="779"/>
      <c r="BQ55" s="31"/>
      <c r="BR55" s="31"/>
      <c r="BS55" s="15"/>
      <c r="BW55" s="778"/>
      <c r="BX55" s="779"/>
      <c r="BY55" s="31"/>
      <c r="BZ55" s="31"/>
      <c r="CA55" s="15"/>
      <c r="CE55" s="778"/>
      <c r="CF55" s="779"/>
      <c r="CG55" s="31"/>
      <c r="CH55" s="31"/>
      <c r="CI55" s="15"/>
      <c r="CM55" s="778"/>
      <c r="CN55" s="779"/>
      <c r="CO55" s="31"/>
      <c r="CP55" s="31"/>
      <c r="CQ55" s="15"/>
      <c r="CU55" s="778"/>
      <c r="CV55" s="779"/>
      <c r="CW55" s="31"/>
      <c r="CX55" s="31"/>
      <c r="CY55" s="15"/>
      <c r="DC55" s="31"/>
    </row>
    <row r="56" ht="17.25" customHeight="1">
      <c r="A56" s="182"/>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899" t="str">
        <f t="shared" si="156"/>
        <v>49</v>
      </c>
      <c r="AF56" s="182"/>
      <c r="AG56" s="182"/>
      <c r="AH56" s="182"/>
      <c r="AI56" s="182"/>
      <c r="AJ56" s="182"/>
      <c r="AK56" s="182"/>
      <c r="AL56" s="182"/>
      <c r="AM56" s="182"/>
      <c r="AN56" s="182"/>
      <c r="AO56" s="45"/>
      <c r="AP56" s="182"/>
      <c r="AQ56" s="182"/>
      <c r="AR56" s="182"/>
      <c r="AS56" s="182"/>
      <c r="AT56" s="182"/>
      <c r="AU56" s="182"/>
      <c r="AV56" s="182"/>
      <c r="AW56" s="182"/>
      <c r="AX56" s="182"/>
      <c r="BG56" s="182"/>
      <c r="BH56" s="182"/>
      <c r="BI56" s="15"/>
      <c r="BO56" s="778"/>
      <c r="BP56" s="779"/>
      <c r="BQ56" s="15"/>
      <c r="BW56" s="778"/>
      <c r="BX56" s="779"/>
      <c r="BY56" s="15"/>
      <c r="CE56" s="778"/>
      <c r="CF56" s="779"/>
      <c r="CG56" s="15"/>
      <c r="CM56" s="778"/>
      <c r="CN56" s="779"/>
      <c r="CO56" s="15"/>
      <c r="CU56" s="778"/>
      <c r="CV56" s="779"/>
      <c r="CW56" s="15"/>
      <c r="DC56" s="31"/>
    </row>
    <row r="57" ht="17.25" customHeight="1">
      <c r="A57" s="182"/>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899" t="str">
        <f t="shared" si="156"/>
        <v>50</v>
      </c>
      <c r="AF57" s="182"/>
      <c r="AG57" s="182"/>
      <c r="AH57" s="182"/>
      <c r="AI57" s="182"/>
      <c r="AJ57" s="182"/>
      <c r="AK57" s="182"/>
      <c r="AL57" s="182"/>
      <c r="AM57" s="182"/>
      <c r="AN57" s="182"/>
      <c r="AO57" s="45"/>
      <c r="AP57" s="182"/>
      <c r="AQ57" s="182"/>
      <c r="AR57" s="182"/>
      <c r="AS57" s="182"/>
      <c r="AT57" s="182"/>
      <c r="AU57" s="182"/>
      <c r="AV57" s="182"/>
      <c r="AW57" s="182"/>
      <c r="AX57" s="182"/>
      <c r="AY57" s="182"/>
      <c r="AZ57" s="182"/>
      <c r="BA57" s="31"/>
      <c r="BB57" s="182"/>
      <c r="BC57" s="182"/>
      <c r="BD57" s="182"/>
      <c r="BE57" s="182"/>
      <c r="BF57" s="31"/>
      <c r="BG57" s="182"/>
      <c r="BH57" s="182"/>
      <c r="BI57" s="15"/>
      <c r="BO57" s="883"/>
      <c r="BP57" s="779"/>
      <c r="BQ57" s="15"/>
      <c r="BW57" s="883"/>
      <c r="BX57" s="779"/>
      <c r="BY57" s="15"/>
      <c r="CE57" s="883"/>
      <c r="CF57" s="779"/>
      <c r="CG57" s="15"/>
      <c r="CM57" s="883"/>
      <c r="CN57" s="779"/>
      <c r="CO57" s="15"/>
      <c r="CU57" s="883"/>
      <c r="CV57" s="779"/>
      <c r="CW57" s="15"/>
      <c r="DC57" s="31"/>
    </row>
    <row r="58" ht="17.25" customHeight="1">
      <c r="A58" s="182"/>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839"/>
      <c r="AF58" s="182"/>
      <c r="AG58" s="182"/>
      <c r="AH58" s="182"/>
      <c r="AI58" s="182"/>
      <c r="AJ58" s="182"/>
      <c r="AK58" s="182"/>
      <c r="AL58" s="182"/>
      <c r="AM58" s="182"/>
      <c r="AN58" s="182"/>
      <c r="AO58" s="45"/>
      <c r="AP58" s="182"/>
      <c r="AQ58" s="182"/>
      <c r="AR58" s="182"/>
      <c r="AS58" s="182"/>
      <c r="AT58" s="182"/>
      <c r="AU58" s="182"/>
      <c r="AV58" s="182"/>
      <c r="AW58" s="182"/>
      <c r="AX58" s="182"/>
      <c r="AY58" s="182"/>
      <c r="AZ58" s="182"/>
      <c r="BA58" s="31"/>
      <c r="BB58" s="182"/>
      <c r="BC58" s="182"/>
      <c r="BD58" s="182"/>
      <c r="BE58" s="182"/>
      <c r="BF58" s="31"/>
      <c r="BG58" s="182"/>
      <c r="BH58" s="182"/>
      <c r="BI58" s="31"/>
      <c r="BJ58" s="31"/>
      <c r="BK58" s="31"/>
      <c r="BL58" s="31"/>
      <c r="BM58" s="31"/>
      <c r="BN58" s="31"/>
      <c r="BO58" s="31"/>
      <c r="BP58" s="182"/>
      <c r="BQ58" s="31"/>
      <c r="BR58" s="31"/>
      <c r="BS58" s="31"/>
      <c r="BT58" s="31"/>
      <c r="BU58" s="31"/>
      <c r="BV58" s="31"/>
      <c r="BW58" s="31"/>
      <c r="BX58" s="182"/>
      <c r="BY58" s="31"/>
      <c r="BZ58" s="31"/>
      <c r="CA58" s="31"/>
      <c r="CB58" s="31"/>
      <c r="CC58" s="31"/>
      <c r="CD58" s="31"/>
      <c r="CE58" s="31"/>
      <c r="CF58" s="182"/>
      <c r="CG58" s="31"/>
      <c r="CH58" s="31"/>
      <c r="CI58" s="31"/>
      <c r="CJ58" s="31"/>
      <c r="CK58" s="31"/>
      <c r="CL58" s="31"/>
      <c r="CM58" s="31"/>
      <c r="CN58" s="182"/>
      <c r="CO58" s="31"/>
      <c r="CP58" s="31"/>
      <c r="CQ58" s="31"/>
      <c r="CR58" s="31"/>
      <c r="CS58" s="31"/>
      <c r="CT58" s="31"/>
      <c r="CU58" s="31"/>
      <c r="CV58" s="182"/>
      <c r="CW58" s="31"/>
      <c r="CX58" s="31"/>
      <c r="CY58" s="31"/>
      <c r="CZ58" s="31"/>
      <c r="DA58" s="31"/>
      <c r="DB58" s="31"/>
      <c r="DC58" s="31"/>
    </row>
    <row r="59" ht="17.25" customHeight="1">
      <c r="A59" s="182"/>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839"/>
      <c r="AF59" s="182"/>
      <c r="AG59" s="182"/>
      <c r="AH59" s="182"/>
      <c r="AI59" s="182"/>
      <c r="AJ59" s="182"/>
      <c r="AK59" s="182"/>
      <c r="AL59" s="182"/>
      <c r="AM59" s="182"/>
      <c r="AN59" s="182"/>
      <c r="AO59" s="45"/>
      <c r="AP59" s="182"/>
      <c r="AQ59" s="182"/>
      <c r="AR59" s="182"/>
      <c r="AS59" s="182"/>
      <c r="AT59" s="182"/>
      <c r="AU59" s="182"/>
      <c r="AV59" s="182"/>
      <c r="AW59" s="182"/>
      <c r="AX59" s="182"/>
      <c r="AY59" s="182"/>
      <c r="AZ59" s="182"/>
      <c r="BA59" s="31"/>
      <c r="BB59" s="182"/>
      <c r="BC59" s="182"/>
      <c r="BD59" s="182"/>
      <c r="BE59" s="182"/>
      <c r="BF59" s="31"/>
      <c r="BG59" s="182"/>
      <c r="BH59" s="182"/>
      <c r="BI59" s="31"/>
      <c r="BJ59" s="31"/>
      <c r="BK59" s="31"/>
      <c r="BL59" s="31"/>
      <c r="BM59" s="31"/>
      <c r="BN59" s="31"/>
      <c r="BO59" s="31"/>
      <c r="BP59" s="182"/>
      <c r="BQ59" s="31"/>
      <c r="BR59" s="31"/>
      <c r="BS59" s="31"/>
      <c r="BT59" s="31"/>
      <c r="BU59" s="31"/>
      <c r="BV59" s="31"/>
      <c r="BW59" s="31"/>
      <c r="BX59" s="182"/>
      <c r="BY59" s="31"/>
      <c r="BZ59" s="31"/>
      <c r="CA59" s="31"/>
      <c r="CB59" s="31"/>
      <c r="CC59" s="31"/>
      <c r="CD59" s="31"/>
      <c r="CE59" s="31"/>
      <c r="CF59" s="182"/>
      <c r="CG59" s="31"/>
      <c r="CH59" s="31"/>
      <c r="CI59" s="31"/>
      <c r="CJ59" s="31"/>
      <c r="CK59" s="31"/>
      <c r="CL59" s="31"/>
      <c r="CM59" s="31"/>
      <c r="CN59" s="182"/>
      <c r="CO59" s="31"/>
      <c r="CP59" s="31"/>
      <c r="CQ59" s="31"/>
      <c r="CR59" s="31"/>
      <c r="CS59" s="31"/>
      <c r="CT59" s="31"/>
      <c r="CU59" s="31"/>
      <c r="CV59" s="182"/>
      <c r="CW59" s="31"/>
      <c r="CX59" s="31"/>
      <c r="CY59" s="31"/>
      <c r="CZ59" s="31"/>
      <c r="DA59" s="31"/>
      <c r="DB59" s="31"/>
      <c r="DC59" s="31"/>
    </row>
    <row r="60" ht="17.25" customHeight="1">
      <c r="A60" s="182"/>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839"/>
      <c r="AF60" s="182"/>
      <c r="AG60" s="182"/>
      <c r="AH60" s="182"/>
      <c r="AI60" s="182"/>
      <c r="AJ60" s="182"/>
      <c r="AK60" s="182"/>
      <c r="AL60" s="182"/>
      <c r="AM60" s="182"/>
      <c r="AN60" s="182"/>
      <c r="AO60" s="45"/>
      <c r="AP60" s="182"/>
      <c r="AQ60" s="182"/>
      <c r="AR60" s="182"/>
      <c r="AS60" s="182"/>
      <c r="AT60" s="182"/>
      <c r="AU60" s="182"/>
      <c r="AV60" s="182"/>
      <c r="AW60" s="182"/>
      <c r="AX60" s="182"/>
      <c r="AY60" s="182"/>
      <c r="AZ60" s="182"/>
      <c r="BA60" s="31"/>
      <c r="BB60" s="182"/>
      <c r="BC60" s="182"/>
      <c r="BD60" s="182"/>
      <c r="BE60" s="182"/>
      <c r="BF60" s="31"/>
      <c r="BG60" s="182"/>
      <c r="BH60" s="182"/>
      <c r="BI60" s="31"/>
      <c r="BJ60" s="31"/>
      <c r="BK60" s="31"/>
      <c r="BL60" s="31"/>
      <c r="BM60" s="31"/>
      <c r="BN60" s="31"/>
      <c r="BO60" s="31"/>
      <c r="BP60" s="182"/>
      <c r="BQ60" s="31"/>
      <c r="BR60" s="31"/>
      <c r="BS60" s="31"/>
      <c r="BT60" s="31"/>
      <c r="BU60" s="31"/>
      <c r="BV60" s="31"/>
      <c r="BW60" s="31"/>
      <c r="BX60" s="182"/>
      <c r="BY60" s="31"/>
      <c r="BZ60" s="31"/>
      <c r="CA60" s="31"/>
      <c r="CB60" s="31"/>
      <c r="CC60" s="31"/>
      <c r="CD60" s="31"/>
      <c r="CE60" s="31"/>
      <c r="CF60" s="182"/>
      <c r="CG60" s="31"/>
      <c r="CH60" s="31"/>
      <c r="CI60" s="31"/>
      <c r="CJ60" s="31"/>
      <c r="CK60" s="31"/>
      <c r="CL60" s="31"/>
      <c r="CM60" s="31"/>
      <c r="CN60" s="182"/>
      <c r="CO60" s="31"/>
      <c r="CP60" s="31"/>
      <c r="CQ60" s="31"/>
      <c r="CR60" s="31"/>
      <c r="CS60" s="31"/>
      <c r="CT60" s="31"/>
      <c r="CU60" s="31"/>
      <c r="CV60" s="182"/>
      <c r="CW60" s="31"/>
      <c r="CX60" s="31"/>
      <c r="CY60" s="31"/>
      <c r="CZ60" s="31"/>
      <c r="DA60" s="31"/>
      <c r="DB60" s="31"/>
      <c r="DC60" s="31"/>
    </row>
    <row r="61" ht="17.25" customHeight="1">
      <c r="A61" s="182"/>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839"/>
      <c r="AF61" s="182"/>
      <c r="AG61" s="182"/>
      <c r="AH61" s="182"/>
      <c r="AI61" s="182"/>
      <c r="AJ61" s="182"/>
      <c r="AK61" s="182"/>
      <c r="AL61" s="182"/>
      <c r="AM61" s="182"/>
      <c r="AN61" s="182"/>
      <c r="AO61" s="45"/>
      <c r="AP61" s="182"/>
      <c r="AQ61" s="182"/>
      <c r="AR61" s="182"/>
      <c r="AS61" s="182"/>
      <c r="AT61" s="182"/>
      <c r="AU61" s="182"/>
      <c r="AV61" s="182"/>
      <c r="AW61" s="182"/>
      <c r="AX61" s="182"/>
      <c r="AY61" s="182"/>
      <c r="AZ61" s="182"/>
      <c r="BA61" s="31"/>
      <c r="BB61" s="182"/>
      <c r="BC61" s="182"/>
      <c r="BD61" s="182"/>
      <c r="BE61" s="182"/>
      <c r="BF61" s="31"/>
      <c r="BG61" s="182"/>
      <c r="BH61" s="182"/>
      <c r="BI61" s="31"/>
      <c r="BJ61" s="31"/>
      <c r="BK61" s="31"/>
      <c r="BL61" s="31"/>
      <c r="BM61" s="31"/>
      <c r="BN61" s="31"/>
      <c r="BO61" s="31"/>
      <c r="BP61" s="182"/>
      <c r="BQ61" s="31"/>
      <c r="BR61" s="31"/>
      <c r="BS61" s="31"/>
      <c r="BT61" s="31"/>
      <c r="BU61" s="31"/>
      <c r="BV61" s="31"/>
      <c r="BW61" s="31"/>
      <c r="BX61" s="182"/>
      <c r="BY61" s="31"/>
      <c r="BZ61" s="31"/>
      <c r="CA61" s="31"/>
      <c r="CB61" s="31"/>
      <c r="CC61" s="31"/>
      <c r="CD61" s="31"/>
      <c r="CE61" s="31"/>
      <c r="CF61" s="182"/>
      <c r="CG61" s="31"/>
      <c r="CH61" s="31"/>
      <c r="CI61" s="31"/>
      <c r="CJ61" s="31"/>
      <c r="CK61" s="31"/>
      <c r="CL61" s="31"/>
      <c r="CM61" s="31"/>
      <c r="CN61" s="182"/>
      <c r="CO61" s="31"/>
      <c r="CP61" s="31"/>
      <c r="CQ61" s="31"/>
      <c r="CR61" s="31"/>
      <c r="CS61" s="31"/>
      <c r="CT61" s="31"/>
      <c r="CU61" s="31"/>
      <c r="CV61" s="182"/>
      <c r="CW61" s="31"/>
      <c r="CX61" s="31"/>
      <c r="CY61" s="31"/>
      <c r="CZ61" s="31"/>
      <c r="DA61" s="31"/>
      <c r="DB61" s="31"/>
      <c r="DC61" s="31"/>
    </row>
    <row r="62" ht="17.25" customHeight="1">
      <c r="A62" s="182"/>
      <c r="B62" s="182"/>
      <c r="C62" s="182"/>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839"/>
      <c r="AF62" s="182"/>
      <c r="AG62" s="182"/>
      <c r="AH62" s="182"/>
      <c r="AI62" s="182"/>
      <c r="AJ62" s="182"/>
      <c r="AK62" s="182"/>
      <c r="AL62" s="182"/>
      <c r="AM62" s="182"/>
      <c r="AN62" s="182"/>
      <c r="AO62" s="45"/>
      <c r="AP62" s="182"/>
      <c r="AQ62" s="182"/>
      <c r="AR62" s="182"/>
      <c r="AS62" s="182"/>
      <c r="AT62" s="182"/>
      <c r="AU62" s="182"/>
      <c r="AV62" s="182"/>
      <c r="AW62" s="182"/>
      <c r="AX62" s="182"/>
      <c r="AY62" s="182"/>
      <c r="AZ62" s="182"/>
      <c r="BA62" s="31"/>
      <c r="BB62" s="182"/>
      <c r="BC62" s="182"/>
      <c r="BD62" s="182"/>
      <c r="BE62" s="182"/>
      <c r="BF62" s="31"/>
      <c r="BG62" s="182"/>
      <c r="BH62" s="182"/>
      <c r="BI62" s="31"/>
      <c r="BJ62" s="31"/>
      <c r="BK62" s="31"/>
      <c r="BL62" s="31"/>
      <c r="BM62" s="31"/>
      <c r="BN62" s="31"/>
      <c r="BO62" s="31"/>
      <c r="BP62" s="182"/>
      <c r="BQ62" s="31"/>
      <c r="BR62" s="31"/>
      <c r="BS62" s="31"/>
      <c r="BT62" s="31"/>
      <c r="BU62" s="31"/>
      <c r="BV62" s="31"/>
      <c r="BW62" s="31"/>
      <c r="BX62" s="182"/>
      <c r="BY62" s="31"/>
      <c r="BZ62" s="31"/>
      <c r="CA62" s="31"/>
      <c r="CB62" s="31"/>
      <c r="CC62" s="31"/>
      <c r="CD62" s="31"/>
      <c r="CE62" s="31"/>
      <c r="CF62" s="182"/>
      <c r="CG62" s="31"/>
      <c r="CH62" s="31"/>
      <c r="CI62" s="31"/>
      <c r="CJ62" s="31"/>
      <c r="CK62" s="31"/>
      <c r="CL62" s="31"/>
      <c r="CM62" s="31"/>
      <c r="CN62" s="182"/>
      <c r="CO62" s="31"/>
      <c r="CP62" s="31"/>
      <c r="CQ62" s="31"/>
      <c r="CR62" s="31"/>
      <c r="CS62" s="31"/>
      <c r="CT62" s="31"/>
      <c r="CU62" s="31"/>
      <c r="CV62" s="182"/>
      <c r="CW62" s="31"/>
      <c r="CX62" s="31"/>
      <c r="CY62" s="31"/>
      <c r="CZ62" s="31"/>
      <c r="DA62" s="31"/>
      <c r="DB62" s="31"/>
      <c r="DC62" s="31"/>
    </row>
    <row r="63" ht="17.25" customHeight="1">
      <c r="A63" s="182"/>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839"/>
      <c r="AF63" s="182"/>
      <c r="AG63" s="182"/>
      <c r="AH63" s="182"/>
      <c r="AI63" s="182"/>
      <c r="AJ63" s="182"/>
      <c r="AK63" s="182"/>
      <c r="AL63" s="182"/>
      <c r="AM63" s="182"/>
      <c r="AN63" s="182"/>
      <c r="AO63" s="45"/>
      <c r="AP63" s="182"/>
      <c r="AQ63" s="182"/>
      <c r="AR63" s="182"/>
      <c r="AS63" s="182"/>
      <c r="AT63" s="182"/>
      <c r="AU63" s="182"/>
      <c r="AV63" s="182"/>
      <c r="AW63" s="182"/>
      <c r="AX63" s="182"/>
      <c r="AY63" s="182"/>
      <c r="AZ63" s="182"/>
      <c r="BA63" s="31"/>
      <c r="BB63" s="182"/>
      <c r="BC63" s="182"/>
      <c r="BD63" s="182"/>
      <c r="BE63" s="182"/>
      <c r="BF63" s="31"/>
      <c r="BG63" s="182"/>
      <c r="BH63" s="182"/>
      <c r="BI63" s="31"/>
      <c r="BJ63" s="31"/>
      <c r="BK63" s="31"/>
      <c r="BL63" s="31"/>
      <c r="BM63" s="31"/>
      <c r="BN63" s="31"/>
      <c r="BO63" s="31"/>
      <c r="BP63" s="182"/>
      <c r="BQ63" s="31"/>
      <c r="BR63" s="31"/>
      <c r="BS63" s="31"/>
      <c r="BT63" s="31"/>
      <c r="BU63" s="31"/>
      <c r="BV63" s="31"/>
      <c r="BW63" s="31"/>
      <c r="BX63" s="182"/>
      <c r="BY63" s="31"/>
      <c r="BZ63" s="31"/>
      <c r="CA63" s="31"/>
      <c r="CB63" s="31"/>
      <c r="CC63" s="31"/>
      <c r="CD63" s="31"/>
      <c r="CE63" s="31"/>
      <c r="CF63" s="182"/>
      <c r="CG63" s="31"/>
      <c r="CH63" s="31"/>
      <c r="CI63" s="31"/>
      <c r="CJ63" s="31"/>
      <c r="CK63" s="31"/>
      <c r="CL63" s="31"/>
      <c r="CM63" s="31"/>
      <c r="CN63" s="182"/>
      <c r="CO63" s="31"/>
      <c r="CP63" s="31"/>
      <c r="CQ63" s="31"/>
      <c r="CR63" s="31"/>
      <c r="CS63" s="31"/>
      <c r="CT63" s="31"/>
      <c r="CU63" s="31"/>
      <c r="CV63" s="182"/>
      <c r="CW63" s="31"/>
      <c r="CX63" s="31"/>
      <c r="CY63" s="31"/>
      <c r="CZ63" s="31"/>
      <c r="DA63" s="31"/>
      <c r="DB63" s="31"/>
      <c r="DC63" s="31"/>
    </row>
    <row r="64" ht="17.25" customHeight="1">
      <c r="A64" s="182"/>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839"/>
      <c r="AF64" s="182"/>
      <c r="AG64" s="182"/>
      <c r="AH64" s="182"/>
      <c r="AI64" s="182"/>
      <c r="AJ64" s="182"/>
      <c r="AK64" s="182"/>
      <c r="AL64" s="182"/>
      <c r="AM64" s="182"/>
      <c r="AN64" s="182"/>
      <c r="AO64" s="45"/>
      <c r="AP64" s="182"/>
      <c r="AQ64" s="182"/>
      <c r="AR64" s="182"/>
      <c r="AS64" s="182"/>
      <c r="AT64" s="182"/>
      <c r="AU64" s="182"/>
      <c r="AV64" s="182"/>
      <c r="AW64" s="182"/>
      <c r="AX64" s="182"/>
      <c r="AY64" s="182"/>
      <c r="AZ64" s="182"/>
      <c r="BA64" s="31"/>
      <c r="BB64" s="182"/>
      <c r="BC64" s="182"/>
      <c r="BD64" s="182"/>
      <c r="BE64" s="182"/>
      <c r="BF64" s="31"/>
      <c r="BG64" s="182"/>
      <c r="BH64" s="182"/>
      <c r="BI64" s="31"/>
      <c r="BJ64" s="31"/>
      <c r="BK64" s="31"/>
      <c r="BL64" s="31"/>
      <c r="BM64" s="31"/>
      <c r="BN64" s="31"/>
      <c r="BO64" s="31"/>
      <c r="BP64" s="182"/>
      <c r="BQ64" s="31"/>
      <c r="BR64" s="31"/>
      <c r="BS64" s="31"/>
      <c r="BT64" s="31"/>
      <c r="BU64" s="31"/>
      <c r="BV64" s="31"/>
      <c r="BW64" s="31"/>
      <c r="BX64" s="182"/>
      <c r="BY64" s="31"/>
      <c r="BZ64" s="31"/>
      <c r="CA64" s="31"/>
      <c r="CB64" s="31"/>
      <c r="CC64" s="31"/>
      <c r="CD64" s="31"/>
      <c r="CE64" s="31"/>
      <c r="CF64" s="182"/>
      <c r="CG64" s="31"/>
      <c r="CH64" s="31"/>
      <c r="CI64" s="31"/>
      <c r="CJ64" s="31"/>
      <c r="CK64" s="31"/>
      <c r="CL64" s="31"/>
      <c r="CM64" s="31"/>
      <c r="CN64" s="182"/>
      <c r="CO64" s="31"/>
      <c r="CP64" s="31"/>
      <c r="CQ64" s="31"/>
      <c r="CR64" s="31"/>
      <c r="CS64" s="31"/>
      <c r="CT64" s="31"/>
      <c r="CU64" s="31"/>
      <c r="CV64" s="182"/>
      <c r="CW64" s="31"/>
      <c r="CX64" s="31"/>
      <c r="CY64" s="31"/>
      <c r="CZ64" s="31"/>
      <c r="DA64" s="31"/>
      <c r="DB64" s="31"/>
      <c r="DC64" s="31"/>
    </row>
    <row r="65" ht="17.25" customHeight="1">
      <c r="A65" s="182"/>
      <c r="B65" s="182"/>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839"/>
      <c r="AF65" s="182"/>
      <c r="AG65" s="182"/>
      <c r="AH65" s="182"/>
      <c r="AI65" s="182"/>
      <c r="AJ65" s="182"/>
      <c r="AK65" s="182"/>
      <c r="AL65" s="182"/>
      <c r="AM65" s="182"/>
      <c r="AN65" s="182"/>
      <c r="AO65" s="45"/>
      <c r="AP65" s="182"/>
      <c r="AQ65" s="182"/>
      <c r="AR65" s="182"/>
      <c r="AS65" s="182"/>
      <c r="AT65" s="182"/>
      <c r="AU65" s="182"/>
      <c r="AV65" s="182"/>
      <c r="AW65" s="182"/>
      <c r="AX65" s="182"/>
      <c r="AY65" s="182"/>
      <c r="AZ65" s="182"/>
      <c r="BA65" s="31"/>
      <c r="BB65" s="182"/>
      <c r="BC65" s="182"/>
      <c r="BD65" s="182"/>
      <c r="BE65" s="182"/>
      <c r="BF65" s="31"/>
      <c r="BG65" s="182"/>
      <c r="BH65" s="182"/>
      <c r="BI65" s="31"/>
      <c r="BJ65" s="31"/>
      <c r="BK65" s="31"/>
      <c r="BL65" s="31"/>
      <c r="BM65" s="31"/>
      <c r="BN65" s="31"/>
      <c r="BO65" s="31"/>
      <c r="BP65" s="182"/>
      <c r="BQ65" s="31"/>
      <c r="BR65" s="31"/>
      <c r="BS65" s="31"/>
      <c r="BT65" s="31"/>
      <c r="BU65" s="31"/>
      <c r="BV65" s="31"/>
      <c r="BW65" s="31"/>
      <c r="BX65" s="182"/>
      <c r="BY65" s="31"/>
      <c r="BZ65" s="31"/>
      <c r="CA65" s="31"/>
      <c r="CB65" s="31"/>
      <c r="CC65" s="31"/>
      <c r="CD65" s="31"/>
      <c r="CE65" s="31"/>
      <c r="CF65" s="182"/>
      <c r="CG65" s="31"/>
      <c r="CH65" s="31"/>
      <c r="CI65" s="31"/>
      <c r="CJ65" s="31"/>
      <c r="CK65" s="31"/>
      <c r="CL65" s="31"/>
      <c r="CM65" s="31"/>
      <c r="CN65" s="182"/>
      <c r="CO65" s="31"/>
      <c r="CP65" s="31"/>
      <c r="CQ65" s="31"/>
      <c r="CR65" s="31"/>
      <c r="CS65" s="31"/>
      <c r="CT65" s="31"/>
      <c r="CU65" s="31"/>
      <c r="CV65" s="182"/>
      <c r="CW65" s="31"/>
      <c r="CX65" s="31"/>
      <c r="CY65" s="31"/>
      <c r="CZ65" s="31"/>
      <c r="DA65" s="31"/>
      <c r="DB65" s="31"/>
      <c r="DC65" s="31"/>
    </row>
    <row r="66" ht="17.25" customHeight="1">
      <c r="A66" s="182"/>
      <c r="B66" s="182"/>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839"/>
      <c r="AF66" s="182"/>
      <c r="AG66" s="182"/>
      <c r="AH66" s="182"/>
      <c r="AI66" s="182"/>
      <c r="AJ66" s="182"/>
      <c r="AK66" s="182"/>
      <c r="AL66" s="182"/>
      <c r="AM66" s="182"/>
      <c r="AN66" s="182"/>
      <c r="AO66" s="45"/>
      <c r="AP66" s="182"/>
      <c r="AQ66" s="182"/>
      <c r="AR66" s="182"/>
      <c r="AS66" s="182"/>
      <c r="AT66" s="182"/>
      <c r="AU66" s="182"/>
      <c r="AV66" s="182"/>
      <c r="AW66" s="182"/>
      <c r="AX66" s="182"/>
      <c r="AY66" s="182"/>
      <c r="AZ66" s="182"/>
      <c r="BA66" s="31"/>
      <c r="BB66" s="182"/>
      <c r="BC66" s="182"/>
      <c r="BD66" s="182"/>
      <c r="BE66" s="182"/>
      <c r="BF66" s="31"/>
      <c r="BG66" s="182"/>
      <c r="BH66" s="182"/>
      <c r="BI66" s="31"/>
      <c r="BJ66" s="31"/>
      <c r="BK66" s="31"/>
      <c r="BL66" s="31"/>
      <c r="BM66" s="31"/>
      <c r="BN66" s="31"/>
      <c r="BO66" s="31"/>
      <c r="BP66" s="182"/>
      <c r="BQ66" s="31"/>
      <c r="BR66" s="31"/>
      <c r="BS66" s="31"/>
      <c r="BT66" s="31"/>
      <c r="BU66" s="31"/>
      <c r="BV66" s="31"/>
      <c r="BW66" s="31"/>
      <c r="BX66" s="182"/>
      <c r="BY66" s="31"/>
      <c r="BZ66" s="31"/>
      <c r="CA66" s="31"/>
      <c r="CB66" s="31"/>
      <c r="CC66" s="31"/>
      <c r="CD66" s="31"/>
      <c r="CE66" s="31"/>
      <c r="CF66" s="182"/>
      <c r="CG66" s="31"/>
      <c r="CH66" s="31"/>
      <c r="CI66" s="31"/>
      <c r="CJ66" s="31"/>
      <c r="CK66" s="31"/>
      <c r="CL66" s="31"/>
      <c r="CM66" s="31"/>
      <c r="CN66" s="182"/>
      <c r="CO66" s="31"/>
      <c r="CP66" s="31"/>
      <c r="CQ66" s="31"/>
      <c r="CR66" s="31"/>
      <c r="CS66" s="31"/>
      <c r="CT66" s="31"/>
      <c r="CU66" s="31"/>
      <c r="CV66" s="182"/>
      <c r="CW66" s="31"/>
      <c r="CX66" s="31"/>
      <c r="CY66" s="31"/>
      <c r="CZ66" s="31"/>
      <c r="DA66" s="31"/>
      <c r="DB66" s="31"/>
      <c r="DC66" s="31"/>
    </row>
    <row r="67" ht="17.25" customHeight="1">
      <c r="A67" s="182"/>
      <c r="B67" s="182"/>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839"/>
      <c r="AF67" s="182"/>
      <c r="AG67" s="182"/>
      <c r="AH67" s="182"/>
      <c r="AI67" s="182"/>
      <c r="AJ67" s="182"/>
      <c r="AK67" s="182"/>
      <c r="AL67" s="182"/>
      <c r="AM67" s="182"/>
      <c r="AN67" s="182"/>
      <c r="AO67" s="45"/>
      <c r="AP67" s="182"/>
      <c r="AQ67" s="182"/>
      <c r="AR67" s="182"/>
      <c r="AS67" s="182"/>
      <c r="AT67" s="182"/>
      <c r="AU67" s="182"/>
      <c r="AV67" s="182"/>
      <c r="AW67" s="182"/>
      <c r="AX67" s="182"/>
      <c r="AY67" s="182"/>
      <c r="AZ67" s="182"/>
      <c r="BA67" s="31"/>
      <c r="BB67" s="182"/>
      <c r="BC67" s="182"/>
      <c r="BD67" s="182"/>
      <c r="BE67" s="182"/>
      <c r="BF67" s="31"/>
      <c r="BG67" s="182"/>
      <c r="BH67" s="182"/>
      <c r="BI67" s="31"/>
      <c r="BJ67" s="31"/>
      <c r="BK67" s="31"/>
      <c r="BL67" s="31"/>
      <c r="BM67" s="31"/>
      <c r="BN67" s="31"/>
      <c r="BO67" s="31"/>
      <c r="BP67" s="182"/>
      <c r="BQ67" s="31"/>
      <c r="BR67" s="31"/>
      <c r="BS67" s="31"/>
      <c r="BT67" s="31"/>
      <c r="BU67" s="31"/>
      <c r="BV67" s="31"/>
      <c r="BW67" s="31"/>
      <c r="BX67" s="182"/>
      <c r="BY67" s="31"/>
      <c r="BZ67" s="31"/>
      <c r="CA67" s="31"/>
      <c r="CB67" s="31"/>
      <c r="CC67" s="31"/>
      <c r="CD67" s="31"/>
      <c r="CE67" s="31"/>
      <c r="CF67" s="182"/>
      <c r="CG67" s="31"/>
      <c r="CH67" s="31"/>
      <c r="CI67" s="31"/>
      <c r="CJ67" s="31"/>
      <c r="CK67" s="31"/>
      <c r="CL67" s="31"/>
      <c r="CM67" s="31"/>
      <c r="CN67" s="182"/>
      <c r="CO67" s="31"/>
      <c r="CP67" s="31"/>
      <c r="CQ67" s="31"/>
      <c r="CR67" s="31"/>
      <c r="CS67" s="31"/>
      <c r="CT67" s="31"/>
      <c r="CU67" s="31"/>
      <c r="CV67" s="182"/>
      <c r="CW67" s="31"/>
      <c r="CX67" s="31"/>
      <c r="CY67" s="31"/>
      <c r="CZ67" s="31"/>
      <c r="DA67" s="31"/>
      <c r="DB67" s="31"/>
      <c r="DC67" s="31"/>
    </row>
    <row r="68" ht="17.25" customHeight="1">
      <c r="A68" s="182"/>
      <c r="B68" s="182"/>
      <c r="C68" s="182"/>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839"/>
      <c r="AF68" s="182"/>
      <c r="AG68" s="182"/>
      <c r="AH68" s="182"/>
      <c r="AI68" s="182"/>
      <c r="AJ68" s="182"/>
      <c r="AK68" s="182"/>
      <c r="AL68" s="182"/>
      <c r="AM68" s="182"/>
      <c r="AN68" s="182"/>
      <c r="AO68" s="45"/>
      <c r="AP68" s="182"/>
      <c r="AQ68" s="182"/>
      <c r="AR68" s="182"/>
      <c r="AS68" s="182"/>
      <c r="AT68" s="182"/>
      <c r="AU68" s="182"/>
      <c r="AV68" s="182"/>
      <c r="AW68" s="182"/>
      <c r="AX68" s="182"/>
      <c r="AY68" s="182"/>
      <c r="AZ68" s="182"/>
      <c r="BA68" s="31"/>
      <c r="BB68" s="182"/>
      <c r="BC68" s="182"/>
      <c r="BD68" s="182"/>
      <c r="BE68" s="182"/>
      <c r="BF68" s="31"/>
      <c r="BG68" s="182"/>
      <c r="BH68" s="182"/>
      <c r="BI68" s="31"/>
      <c r="BJ68" s="31"/>
      <c r="BK68" s="31"/>
      <c r="BL68" s="31"/>
      <c r="BM68" s="31"/>
      <c r="BN68" s="31"/>
      <c r="BO68" s="31"/>
      <c r="BP68" s="182"/>
      <c r="BQ68" s="31"/>
      <c r="BR68" s="31"/>
      <c r="BS68" s="31"/>
      <c r="BT68" s="31"/>
      <c r="BU68" s="31"/>
      <c r="BV68" s="31"/>
      <c r="BW68" s="31"/>
      <c r="BX68" s="182"/>
      <c r="BY68" s="31"/>
      <c r="BZ68" s="31"/>
      <c r="CA68" s="31"/>
      <c r="CB68" s="31"/>
      <c r="CC68" s="31"/>
      <c r="CD68" s="31"/>
      <c r="CE68" s="31"/>
      <c r="CF68" s="182"/>
      <c r="CG68" s="31"/>
      <c r="CH68" s="31"/>
      <c r="CI68" s="31"/>
      <c r="CJ68" s="31"/>
      <c r="CK68" s="31"/>
      <c r="CL68" s="31"/>
      <c r="CM68" s="31"/>
      <c r="CN68" s="182"/>
      <c r="CO68" s="31"/>
      <c r="CP68" s="31"/>
      <c r="CQ68" s="31"/>
      <c r="CR68" s="31"/>
      <c r="CS68" s="31"/>
      <c r="CT68" s="31"/>
      <c r="CU68" s="31"/>
      <c r="CV68" s="182"/>
      <c r="CW68" s="31"/>
      <c r="CX68" s="31"/>
      <c r="CY68" s="31"/>
      <c r="CZ68" s="31"/>
      <c r="DA68" s="31"/>
      <c r="DB68" s="31"/>
      <c r="DC68" s="31"/>
    </row>
    <row r="69" ht="17.25" customHeight="1">
      <c r="A69" s="182"/>
      <c r="B69" s="182"/>
      <c r="C69" s="182"/>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839"/>
      <c r="AF69" s="182"/>
      <c r="AG69" s="182"/>
      <c r="AH69" s="182"/>
      <c r="AI69" s="182"/>
      <c r="AJ69" s="182"/>
      <c r="AK69" s="182"/>
      <c r="AL69" s="182"/>
      <c r="AM69" s="182"/>
      <c r="AN69" s="182"/>
      <c r="AO69" s="45"/>
      <c r="AP69" s="182"/>
      <c r="AQ69" s="182"/>
      <c r="AR69" s="182"/>
      <c r="AS69" s="182"/>
      <c r="AT69" s="182"/>
      <c r="AU69" s="182"/>
      <c r="AV69" s="182"/>
      <c r="AW69" s="182"/>
      <c r="AX69" s="182"/>
      <c r="AY69" s="182"/>
      <c r="AZ69" s="182"/>
      <c r="BA69" s="31"/>
      <c r="BB69" s="182"/>
      <c r="BC69" s="182"/>
      <c r="BD69" s="182"/>
      <c r="BE69" s="182"/>
      <c r="BF69" s="31"/>
      <c r="BG69" s="182"/>
      <c r="BH69" s="182"/>
      <c r="BI69" s="31"/>
      <c r="BJ69" s="31"/>
      <c r="BK69" s="31"/>
      <c r="BL69" s="31"/>
      <c r="BM69" s="31"/>
      <c r="BN69" s="31"/>
      <c r="BO69" s="31"/>
      <c r="BP69" s="182"/>
      <c r="BQ69" s="31"/>
      <c r="BR69" s="31"/>
      <c r="BS69" s="31"/>
      <c r="BT69" s="31"/>
      <c r="BU69" s="31"/>
      <c r="BV69" s="31"/>
      <c r="BW69" s="31"/>
      <c r="BX69" s="182"/>
      <c r="BY69" s="31"/>
      <c r="BZ69" s="31"/>
      <c r="CA69" s="31"/>
      <c r="CB69" s="31"/>
      <c r="CC69" s="31"/>
      <c r="CD69" s="31"/>
      <c r="CE69" s="31"/>
      <c r="CF69" s="182"/>
      <c r="CG69" s="31"/>
      <c r="CH69" s="31"/>
      <c r="CI69" s="31"/>
      <c r="CJ69" s="31"/>
      <c r="CK69" s="31"/>
      <c r="CL69" s="31"/>
      <c r="CM69" s="31"/>
      <c r="CN69" s="182"/>
      <c r="CO69" s="31"/>
      <c r="CP69" s="31"/>
      <c r="CQ69" s="31"/>
      <c r="CR69" s="31"/>
      <c r="CS69" s="31"/>
      <c r="CT69" s="31"/>
      <c r="CU69" s="31"/>
      <c r="CV69" s="182"/>
      <c r="CW69" s="31"/>
      <c r="CX69" s="31"/>
      <c r="CY69" s="31"/>
      <c r="CZ69" s="31"/>
      <c r="DA69" s="31"/>
      <c r="DB69" s="31"/>
      <c r="DC69" s="31"/>
    </row>
    <row r="70" ht="17.25" customHeight="1">
      <c r="A70" s="182"/>
      <c r="B70" s="182"/>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839"/>
      <c r="AF70" s="182"/>
      <c r="AG70" s="182"/>
      <c r="AH70" s="182"/>
      <c r="AI70" s="182"/>
      <c r="AJ70" s="182"/>
      <c r="AK70" s="182"/>
      <c r="AL70" s="182"/>
      <c r="AM70" s="182"/>
      <c r="AN70" s="182"/>
      <c r="AO70" s="45"/>
      <c r="AP70" s="182"/>
      <c r="AQ70" s="182"/>
      <c r="AR70" s="182"/>
      <c r="AS70" s="182"/>
      <c r="AT70" s="182"/>
      <c r="AU70" s="182"/>
      <c r="AV70" s="182"/>
      <c r="AW70" s="182"/>
      <c r="AX70" s="182"/>
      <c r="AY70" s="182"/>
      <c r="AZ70" s="182"/>
      <c r="BA70" s="31"/>
      <c r="BB70" s="182"/>
      <c r="BC70" s="182"/>
      <c r="BD70" s="182"/>
      <c r="BE70" s="182"/>
      <c r="BF70" s="31"/>
      <c r="BG70" s="182"/>
      <c r="BH70" s="182"/>
      <c r="BI70" s="31"/>
      <c r="BJ70" s="31"/>
      <c r="BK70" s="31"/>
      <c r="BL70" s="31"/>
      <c r="BM70" s="31"/>
      <c r="BN70" s="31"/>
      <c r="BO70" s="31"/>
      <c r="BP70" s="182"/>
      <c r="BQ70" s="31"/>
      <c r="BR70" s="31"/>
      <c r="BS70" s="31"/>
      <c r="BT70" s="31"/>
      <c r="BU70" s="31"/>
      <c r="BV70" s="31"/>
      <c r="BW70" s="31"/>
      <c r="BX70" s="182"/>
      <c r="BY70" s="31"/>
      <c r="BZ70" s="31"/>
      <c r="CA70" s="31"/>
      <c r="CB70" s="31"/>
      <c r="CC70" s="31"/>
      <c r="CD70" s="31"/>
      <c r="CE70" s="31"/>
      <c r="CF70" s="182"/>
      <c r="CG70" s="31"/>
      <c r="CH70" s="31"/>
      <c r="CI70" s="31"/>
      <c r="CJ70" s="31"/>
      <c r="CK70" s="31"/>
      <c r="CL70" s="31"/>
      <c r="CM70" s="31"/>
      <c r="CN70" s="182"/>
      <c r="CO70" s="31"/>
      <c r="CP70" s="31"/>
      <c r="CQ70" s="31"/>
      <c r="CR70" s="31"/>
      <c r="CS70" s="31"/>
      <c r="CT70" s="31"/>
      <c r="CU70" s="31"/>
      <c r="CV70" s="182"/>
      <c r="CW70" s="31"/>
      <c r="CX70" s="31"/>
      <c r="CY70" s="31"/>
      <c r="CZ70" s="31"/>
      <c r="DA70" s="31"/>
      <c r="DB70" s="31"/>
      <c r="DC70" s="31"/>
    </row>
    <row r="71" ht="17.25" customHeight="1">
      <c r="A71" s="182"/>
      <c r="B71" s="182"/>
      <c r="C71" s="182"/>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839"/>
      <c r="AF71" s="182"/>
      <c r="AG71" s="182"/>
      <c r="AH71" s="182"/>
      <c r="AI71" s="182"/>
      <c r="AJ71" s="182"/>
      <c r="AK71" s="182"/>
      <c r="AL71" s="182"/>
      <c r="AM71" s="182"/>
      <c r="AN71" s="182"/>
      <c r="AO71" s="45"/>
      <c r="AP71" s="182"/>
      <c r="AQ71" s="182"/>
      <c r="AR71" s="182"/>
      <c r="AS71" s="182"/>
      <c r="AT71" s="182"/>
      <c r="AU71" s="182"/>
      <c r="AV71" s="182"/>
      <c r="AW71" s="182"/>
      <c r="AX71" s="182"/>
      <c r="AY71" s="182"/>
      <c r="AZ71" s="182"/>
      <c r="BA71" s="31"/>
      <c r="BB71" s="182"/>
      <c r="BC71" s="182"/>
      <c r="BD71" s="182"/>
      <c r="BE71" s="182"/>
      <c r="BF71" s="31"/>
      <c r="BG71" s="182"/>
      <c r="BH71" s="182"/>
      <c r="BI71" s="31"/>
      <c r="BJ71" s="31"/>
      <c r="BK71" s="31"/>
      <c r="BL71" s="31"/>
      <c r="BM71" s="31"/>
      <c r="BN71" s="31"/>
      <c r="BO71" s="31"/>
      <c r="BP71" s="182"/>
      <c r="BQ71" s="31"/>
      <c r="BR71" s="31"/>
      <c r="BS71" s="31"/>
      <c r="BT71" s="31"/>
      <c r="BU71" s="31"/>
      <c r="BV71" s="31"/>
      <c r="BW71" s="31"/>
      <c r="BX71" s="182"/>
      <c r="BY71" s="31"/>
      <c r="BZ71" s="31"/>
      <c r="CA71" s="31"/>
      <c r="CB71" s="31"/>
      <c r="CC71" s="31"/>
      <c r="CD71" s="31"/>
      <c r="CE71" s="31"/>
      <c r="CF71" s="182"/>
      <c r="CG71" s="31"/>
      <c r="CH71" s="31"/>
      <c r="CI71" s="31"/>
      <c r="CJ71" s="31"/>
      <c r="CK71" s="31"/>
      <c r="CL71" s="31"/>
      <c r="CM71" s="31"/>
      <c r="CN71" s="182"/>
      <c r="CO71" s="31"/>
      <c r="CP71" s="31"/>
      <c r="CQ71" s="31"/>
      <c r="CR71" s="31"/>
      <c r="CS71" s="31"/>
      <c r="CT71" s="31"/>
      <c r="CU71" s="31"/>
      <c r="CV71" s="182"/>
      <c r="CW71" s="31"/>
      <c r="CX71" s="31"/>
      <c r="CY71" s="31"/>
      <c r="CZ71" s="31"/>
      <c r="DA71" s="31"/>
      <c r="DB71" s="31"/>
      <c r="DC71" s="31"/>
    </row>
    <row r="72" ht="17.25" customHeight="1">
      <c r="A72" s="182"/>
      <c r="B72" s="182"/>
      <c r="C72" s="182"/>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839"/>
      <c r="AF72" s="182"/>
      <c r="AG72" s="182"/>
      <c r="AH72" s="182"/>
      <c r="AI72" s="182"/>
      <c r="AJ72" s="182"/>
      <c r="AK72" s="182"/>
      <c r="AL72" s="182"/>
      <c r="AM72" s="182"/>
      <c r="AN72" s="182"/>
      <c r="AO72" s="45"/>
      <c r="AP72" s="182"/>
      <c r="AQ72" s="182"/>
      <c r="AR72" s="182"/>
      <c r="AS72" s="182"/>
      <c r="AT72" s="182"/>
      <c r="AU72" s="182"/>
      <c r="AV72" s="182"/>
      <c r="AW72" s="182"/>
      <c r="AX72" s="182"/>
      <c r="AY72" s="182"/>
      <c r="AZ72" s="182"/>
      <c r="BA72" s="31"/>
      <c r="BB72" s="182"/>
      <c r="BC72" s="182"/>
      <c r="BD72" s="182"/>
      <c r="BE72" s="182"/>
      <c r="BF72" s="31"/>
      <c r="BG72" s="182"/>
      <c r="BH72" s="182"/>
      <c r="BI72" s="31"/>
      <c r="BJ72" s="31"/>
      <c r="BK72" s="31"/>
      <c r="BL72" s="31"/>
      <c r="BM72" s="31"/>
      <c r="BN72" s="31"/>
      <c r="BO72" s="31"/>
      <c r="BP72" s="182"/>
      <c r="BQ72" s="31"/>
      <c r="BR72" s="31"/>
      <c r="BS72" s="31"/>
      <c r="BT72" s="31"/>
      <c r="BU72" s="31"/>
      <c r="BV72" s="31"/>
      <c r="BW72" s="31"/>
      <c r="BX72" s="182"/>
      <c r="BY72" s="31"/>
      <c r="BZ72" s="31"/>
      <c r="CA72" s="31"/>
      <c r="CB72" s="31"/>
      <c r="CC72" s="31"/>
      <c r="CD72" s="31"/>
      <c r="CE72" s="31"/>
      <c r="CF72" s="182"/>
      <c r="CG72" s="31"/>
      <c r="CH72" s="31"/>
      <c r="CI72" s="31"/>
      <c r="CJ72" s="31"/>
      <c r="CK72" s="31"/>
      <c r="CL72" s="31"/>
      <c r="CM72" s="31"/>
      <c r="CN72" s="182"/>
      <c r="CO72" s="31"/>
      <c r="CP72" s="31"/>
      <c r="CQ72" s="31"/>
      <c r="CR72" s="31"/>
      <c r="CS72" s="31"/>
      <c r="CT72" s="31"/>
      <c r="CU72" s="31"/>
      <c r="CV72" s="182"/>
      <c r="CW72" s="31"/>
      <c r="CX72" s="31"/>
      <c r="CY72" s="31"/>
      <c r="CZ72" s="31"/>
      <c r="DA72" s="31"/>
      <c r="DB72" s="31"/>
      <c r="DC72" s="31"/>
    </row>
    <row r="73" ht="17.25" customHeight="1">
      <c r="A73" s="182"/>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839"/>
      <c r="AF73" s="182"/>
      <c r="AG73" s="182"/>
      <c r="AH73" s="182"/>
      <c r="AI73" s="182"/>
      <c r="AJ73" s="182"/>
      <c r="AK73" s="182"/>
      <c r="AL73" s="182"/>
      <c r="AM73" s="182"/>
      <c r="AN73" s="182"/>
      <c r="AO73" s="45"/>
      <c r="AP73" s="182"/>
      <c r="AQ73" s="182"/>
      <c r="AR73" s="182"/>
      <c r="AS73" s="182"/>
      <c r="AT73" s="182"/>
      <c r="AU73" s="182"/>
      <c r="AV73" s="182"/>
      <c r="AW73" s="182"/>
      <c r="AX73" s="182"/>
      <c r="AY73" s="182"/>
      <c r="AZ73" s="182"/>
      <c r="BA73" s="31"/>
      <c r="BB73" s="182"/>
      <c r="BC73" s="182"/>
      <c r="BD73" s="182"/>
      <c r="BE73" s="182"/>
      <c r="BF73" s="31"/>
      <c r="BG73" s="182"/>
      <c r="BH73" s="182"/>
      <c r="BI73" s="31"/>
      <c r="BJ73" s="31"/>
      <c r="BK73" s="31"/>
      <c r="BL73" s="31"/>
      <c r="BM73" s="31"/>
      <c r="BN73" s="31"/>
      <c r="BO73" s="31"/>
      <c r="BP73" s="182"/>
      <c r="BQ73" s="31"/>
      <c r="BR73" s="31"/>
      <c r="BS73" s="31"/>
      <c r="BT73" s="31"/>
      <c r="BU73" s="31"/>
      <c r="BV73" s="31"/>
      <c r="BW73" s="31"/>
      <c r="BX73" s="182"/>
      <c r="BY73" s="31"/>
      <c r="BZ73" s="31"/>
      <c r="CA73" s="31"/>
      <c r="CB73" s="31"/>
      <c r="CC73" s="31"/>
      <c r="CD73" s="31"/>
      <c r="CE73" s="31"/>
      <c r="CF73" s="182"/>
      <c r="CG73" s="31"/>
      <c r="CH73" s="31"/>
      <c r="CI73" s="31"/>
      <c r="CJ73" s="31"/>
      <c r="CK73" s="31"/>
      <c r="CL73" s="31"/>
      <c r="CM73" s="31"/>
      <c r="CN73" s="182"/>
      <c r="CO73" s="31"/>
      <c r="CP73" s="31"/>
      <c r="CQ73" s="31"/>
      <c r="CR73" s="31"/>
      <c r="CS73" s="31"/>
      <c r="CT73" s="31"/>
      <c r="CU73" s="31"/>
      <c r="CV73" s="182"/>
      <c r="CW73" s="31"/>
      <c r="CX73" s="31"/>
      <c r="CY73" s="31"/>
      <c r="CZ73" s="31"/>
      <c r="DA73" s="31"/>
      <c r="DB73" s="31"/>
      <c r="DC73" s="31"/>
    </row>
    <row r="74" ht="17.25" customHeight="1">
      <c r="A74" s="182"/>
      <c r="B74" s="182"/>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839"/>
      <c r="AF74" s="182"/>
      <c r="AG74" s="182"/>
      <c r="AH74" s="182"/>
      <c r="AI74" s="182"/>
      <c r="AJ74" s="182"/>
      <c r="AK74" s="182"/>
      <c r="AL74" s="182"/>
      <c r="AM74" s="182"/>
      <c r="AN74" s="182"/>
      <c r="AO74" s="45"/>
      <c r="AP74" s="182"/>
      <c r="AQ74" s="182"/>
      <c r="AR74" s="182"/>
      <c r="AS74" s="182"/>
      <c r="AT74" s="182"/>
      <c r="AU74" s="182"/>
      <c r="AV74" s="182"/>
      <c r="AW74" s="182"/>
      <c r="AX74" s="182"/>
      <c r="AY74" s="182"/>
      <c r="AZ74" s="182"/>
      <c r="BA74" s="31"/>
      <c r="BB74" s="182"/>
      <c r="BC74" s="182"/>
      <c r="BD74" s="182"/>
      <c r="BE74" s="182"/>
      <c r="BF74" s="31"/>
      <c r="BG74" s="182"/>
      <c r="BH74" s="182"/>
      <c r="BI74" s="31"/>
      <c r="BJ74" s="31"/>
      <c r="BK74" s="31"/>
      <c r="BL74" s="31"/>
      <c r="BM74" s="31"/>
      <c r="BN74" s="31"/>
      <c r="BO74" s="31"/>
      <c r="BP74" s="182"/>
      <c r="BQ74" s="31"/>
      <c r="BR74" s="31"/>
      <c r="BS74" s="31"/>
      <c r="BT74" s="31"/>
      <c r="BU74" s="31"/>
      <c r="BV74" s="31"/>
      <c r="BW74" s="31"/>
      <c r="BX74" s="182"/>
      <c r="BY74" s="31"/>
      <c r="BZ74" s="31"/>
      <c r="CA74" s="31"/>
      <c r="CB74" s="31"/>
      <c r="CC74" s="31"/>
      <c r="CD74" s="31"/>
      <c r="CE74" s="31"/>
      <c r="CF74" s="182"/>
      <c r="CG74" s="31"/>
      <c r="CH74" s="31"/>
      <c r="CI74" s="31"/>
      <c r="CJ74" s="31"/>
      <c r="CK74" s="31"/>
      <c r="CL74" s="31"/>
      <c r="CM74" s="31"/>
      <c r="CN74" s="182"/>
      <c r="CO74" s="31"/>
      <c r="CP74" s="31"/>
      <c r="CQ74" s="31"/>
      <c r="CR74" s="31"/>
      <c r="CS74" s="31"/>
      <c r="CT74" s="31"/>
      <c r="CU74" s="31"/>
      <c r="CV74" s="182"/>
      <c r="CW74" s="31"/>
      <c r="CX74" s="31"/>
      <c r="CY74" s="31"/>
      <c r="CZ74" s="31"/>
      <c r="DA74" s="31"/>
      <c r="DB74" s="31"/>
      <c r="DC74" s="31"/>
    </row>
    <row r="75" ht="17.25" customHeight="1">
      <c r="A75" s="182"/>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839"/>
      <c r="AF75" s="182"/>
      <c r="AG75" s="182"/>
      <c r="AH75" s="182"/>
      <c r="AI75" s="182"/>
      <c r="AJ75" s="182"/>
      <c r="AK75" s="182"/>
      <c r="AL75" s="182"/>
      <c r="AM75" s="182"/>
      <c r="AN75" s="182"/>
      <c r="AO75" s="45"/>
      <c r="AP75" s="182"/>
      <c r="AQ75" s="182"/>
      <c r="AR75" s="182"/>
      <c r="AS75" s="182"/>
      <c r="AT75" s="182"/>
      <c r="AU75" s="182"/>
      <c r="AV75" s="182"/>
      <c r="AW75" s="182"/>
      <c r="AX75" s="182"/>
      <c r="AY75" s="182"/>
      <c r="AZ75" s="182"/>
      <c r="BA75" s="31"/>
      <c r="BB75" s="182"/>
      <c r="BC75" s="182"/>
      <c r="BD75" s="182"/>
      <c r="BE75" s="182"/>
      <c r="BF75" s="31"/>
      <c r="BG75" s="182"/>
      <c r="BH75" s="182"/>
      <c r="BI75" s="31"/>
      <c r="BJ75" s="31"/>
      <c r="BK75" s="31"/>
      <c r="BL75" s="31"/>
      <c r="BM75" s="31"/>
      <c r="BN75" s="31"/>
      <c r="BO75" s="31"/>
      <c r="BP75" s="182"/>
      <c r="BQ75" s="31"/>
      <c r="BR75" s="31"/>
      <c r="BS75" s="31"/>
      <c r="BT75" s="31"/>
      <c r="BU75" s="31"/>
      <c r="BV75" s="31"/>
      <c r="BW75" s="31"/>
      <c r="BX75" s="182"/>
      <c r="BY75" s="31"/>
      <c r="BZ75" s="31"/>
      <c r="CA75" s="31"/>
      <c r="CB75" s="31"/>
      <c r="CC75" s="31"/>
      <c r="CD75" s="31"/>
      <c r="CE75" s="31"/>
      <c r="CF75" s="182"/>
      <c r="CG75" s="31"/>
      <c r="CH75" s="31"/>
      <c r="CI75" s="31"/>
      <c r="CJ75" s="31"/>
      <c r="CK75" s="31"/>
      <c r="CL75" s="31"/>
      <c r="CM75" s="31"/>
      <c r="CN75" s="182"/>
      <c r="CO75" s="31"/>
      <c r="CP75" s="31"/>
      <c r="CQ75" s="31"/>
      <c r="CR75" s="31"/>
      <c r="CS75" s="31"/>
      <c r="CT75" s="31"/>
      <c r="CU75" s="31"/>
      <c r="CV75" s="182"/>
      <c r="CW75" s="31"/>
      <c r="CX75" s="31"/>
      <c r="CY75" s="31"/>
      <c r="CZ75" s="31"/>
      <c r="DA75" s="31"/>
      <c r="DB75" s="31"/>
      <c r="DC75" s="31"/>
    </row>
    <row r="76" ht="17.25" customHeight="1">
      <c r="A76" s="182"/>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839"/>
      <c r="AF76" s="182"/>
      <c r="AG76" s="182"/>
      <c r="AH76" s="182"/>
      <c r="AI76" s="182"/>
      <c r="AJ76" s="182"/>
      <c r="AK76" s="182"/>
      <c r="AL76" s="182"/>
      <c r="AM76" s="182"/>
      <c r="AN76" s="182"/>
      <c r="AO76" s="45"/>
      <c r="AP76" s="182"/>
      <c r="AQ76" s="182"/>
      <c r="AR76" s="182"/>
      <c r="AS76" s="182"/>
      <c r="AT76" s="182"/>
      <c r="AU76" s="182"/>
      <c r="AV76" s="182"/>
      <c r="AW76" s="182"/>
      <c r="AX76" s="182"/>
      <c r="AY76" s="182"/>
      <c r="AZ76" s="182"/>
      <c r="BA76" s="31"/>
      <c r="BB76" s="182"/>
      <c r="BC76" s="182"/>
      <c r="BD76" s="182"/>
      <c r="BE76" s="182"/>
      <c r="BF76" s="31"/>
      <c r="BG76" s="182"/>
      <c r="BH76" s="182"/>
      <c r="BI76" s="31"/>
      <c r="BJ76" s="31"/>
      <c r="BK76" s="31"/>
      <c r="BL76" s="31"/>
      <c r="BM76" s="31"/>
      <c r="BN76" s="31"/>
      <c r="BO76" s="31"/>
      <c r="BP76" s="182"/>
      <c r="BQ76" s="31"/>
      <c r="BR76" s="31"/>
      <c r="BS76" s="31"/>
      <c r="BT76" s="31"/>
      <c r="BU76" s="31"/>
      <c r="BV76" s="31"/>
      <c r="BW76" s="31"/>
      <c r="BX76" s="182"/>
      <c r="BY76" s="31"/>
      <c r="BZ76" s="31"/>
      <c r="CA76" s="31"/>
      <c r="CB76" s="31"/>
      <c r="CC76" s="31"/>
      <c r="CD76" s="31"/>
      <c r="CE76" s="31"/>
      <c r="CF76" s="182"/>
      <c r="CG76" s="31"/>
      <c r="CH76" s="31"/>
      <c r="CI76" s="31"/>
      <c r="CJ76" s="31"/>
      <c r="CK76" s="31"/>
      <c r="CL76" s="31"/>
      <c r="CM76" s="31"/>
      <c r="CN76" s="182"/>
      <c r="CO76" s="31"/>
      <c r="CP76" s="31"/>
      <c r="CQ76" s="31"/>
      <c r="CR76" s="31"/>
      <c r="CS76" s="31"/>
      <c r="CT76" s="31"/>
      <c r="CU76" s="31"/>
      <c r="CV76" s="182"/>
      <c r="CW76" s="31"/>
      <c r="CX76" s="31"/>
      <c r="CY76" s="31"/>
      <c r="CZ76" s="31"/>
      <c r="DA76" s="31"/>
      <c r="DB76" s="31"/>
      <c r="DC76" s="31"/>
    </row>
    <row r="77" ht="17.25" customHeight="1">
      <c r="A77" s="182"/>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839"/>
      <c r="AF77" s="182"/>
      <c r="AG77" s="182"/>
      <c r="AH77" s="182"/>
      <c r="AI77" s="182"/>
      <c r="AJ77" s="182"/>
      <c r="AK77" s="182"/>
      <c r="AL77" s="182"/>
      <c r="AM77" s="182"/>
      <c r="AN77" s="182"/>
      <c r="AO77" s="45"/>
      <c r="AP77" s="182"/>
      <c r="AQ77" s="182"/>
      <c r="AR77" s="182"/>
      <c r="AS77" s="182"/>
      <c r="AT77" s="182"/>
      <c r="AU77" s="182"/>
      <c r="AV77" s="182"/>
      <c r="AW77" s="182"/>
      <c r="AX77" s="182"/>
      <c r="AY77" s="182"/>
      <c r="AZ77" s="182"/>
      <c r="BA77" s="31"/>
      <c r="BB77" s="182"/>
      <c r="BC77" s="182"/>
      <c r="BD77" s="182"/>
      <c r="BE77" s="182"/>
      <c r="BF77" s="31"/>
      <c r="BG77" s="182"/>
      <c r="BH77" s="182"/>
      <c r="BI77" s="31"/>
      <c r="BJ77" s="31"/>
      <c r="BK77" s="31"/>
      <c r="BL77" s="31"/>
      <c r="BM77" s="31"/>
      <c r="BN77" s="31"/>
      <c r="BO77" s="31"/>
      <c r="BP77" s="182"/>
      <c r="BQ77" s="31"/>
      <c r="BR77" s="31"/>
      <c r="BS77" s="31"/>
      <c r="BT77" s="31"/>
      <c r="BU77" s="31"/>
      <c r="BV77" s="31"/>
      <c r="BW77" s="31"/>
      <c r="BX77" s="182"/>
      <c r="BY77" s="31"/>
      <c r="BZ77" s="31"/>
      <c r="CA77" s="31"/>
      <c r="CB77" s="31"/>
      <c r="CC77" s="31"/>
      <c r="CD77" s="31"/>
      <c r="CE77" s="31"/>
      <c r="CF77" s="182"/>
      <c r="CG77" s="31"/>
      <c r="CH77" s="31"/>
      <c r="CI77" s="31"/>
      <c r="CJ77" s="31"/>
      <c r="CK77" s="31"/>
      <c r="CL77" s="31"/>
      <c r="CM77" s="31"/>
      <c r="CN77" s="182"/>
      <c r="CO77" s="31"/>
      <c r="CP77" s="31"/>
      <c r="CQ77" s="31"/>
      <c r="CR77" s="31"/>
      <c r="CS77" s="31"/>
      <c r="CT77" s="31"/>
      <c r="CU77" s="31"/>
      <c r="CV77" s="182"/>
      <c r="CW77" s="31"/>
      <c r="CX77" s="31"/>
      <c r="CY77" s="31"/>
      <c r="CZ77" s="31"/>
      <c r="DA77" s="31"/>
      <c r="DB77" s="31"/>
      <c r="DC77" s="31"/>
    </row>
    <row r="78" ht="17.25" customHeight="1">
      <c r="A78" s="182"/>
      <c r="B78" s="182"/>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839"/>
      <c r="AF78" s="182"/>
      <c r="AG78" s="182"/>
      <c r="AH78" s="182"/>
      <c r="AI78" s="182"/>
      <c r="AJ78" s="182"/>
      <c r="AK78" s="182"/>
      <c r="AL78" s="182"/>
      <c r="AM78" s="182"/>
      <c r="AN78" s="182"/>
      <c r="AO78" s="45"/>
      <c r="AP78" s="182"/>
      <c r="AQ78" s="182"/>
      <c r="AR78" s="182"/>
      <c r="AS78" s="182"/>
      <c r="AT78" s="182"/>
      <c r="AU78" s="182"/>
      <c r="AV78" s="182"/>
      <c r="AW78" s="182"/>
      <c r="AX78" s="182"/>
      <c r="AY78" s="182"/>
      <c r="AZ78" s="182"/>
      <c r="BA78" s="31"/>
      <c r="BB78" s="182"/>
      <c r="BC78" s="182"/>
      <c r="BD78" s="182"/>
      <c r="BE78" s="182"/>
      <c r="BF78" s="31"/>
      <c r="BG78" s="182"/>
      <c r="BH78" s="182"/>
      <c r="BI78" s="31"/>
      <c r="BJ78" s="31"/>
      <c r="BK78" s="31"/>
      <c r="BL78" s="31"/>
      <c r="BM78" s="31"/>
      <c r="BN78" s="31"/>
      <c r="BO78" s="31"/>
      <c r="BP78" s="182"/>
      <c r="BQ78" s="31"/>
      <c r="BR78" s="31"/>
      <c r="BS78" s="31"/>
      <c r="BT78" s="31"/>
      <c r="BU78" s="31"/>
      <c r="BV78" s="31"/>
      <c r="BW78" s="31"/>
      <c r="BX78" s="182"/>
      <c r="BY78" s="31"/>
      <c r="BZ78" s="31"/>
      <c r="CA78" s="31"/>
      <c r="CB78" s="31"/>
      <c r="CC78" s="31"/>
      <c r="CD78" s="31"/>
      <c r="CE78" s="31"/>
      <c r="CF78" s="182"/>
      <c r="CG78" s="31"/>
      <c r="CH78" s="31"/>
      <c r="CI78" s="31"/>
      <c r="CJ78" s="31"/>
      <c r="CK78" s="31"/>
      <c r="CL78" s="31"/>
      <c r="CM78" s="31"/>
      <c r="CN78" s="182"/>
      <c r="CO78" s="31"/>
      <c r="CP78" s="31"/>
      <c r="CQ78" s="31"/>
      <c r="CR78" s="31"/>
      <c r="CS78" s="31"/>
      <c r="CT78" s="31"/>
      <c r="CU78" s="31"/>
      <c r="CV78" s="182"/>
      <c r="CW78" s="31"/>
      <c r="CX78" s="31"/>
      <c r="CY78" s="31"/>
      <c r="CZ78" s="31"/>
      <c r="DA78" s="31"/>
      <c r="DB78" s="31"/>
      <c r="DC78" s="31"/>
    </row>
    <row r="79" ht="17.25" customHeight="1">
      <c r="A79" s="182"/>
      <c r="B79" s="182"/>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839"/>
      <c r="AF79" s="182"/>
      <c r="AG79" s="182"/>
      <c r="AH79" s="182"/>
      <c r="AI79" s="182"/>
      <c r="AJ79" s="182"/>
      <c r="AK79" s="182"/>
      <c r="AL79" s="182"/>
      <c r="AM79" s="182"/>
      <c r="AN79" s="182"/>
      <c r="AO79" s="45"/>
      <c r="AP79" s="182"/>
      <c r="AQ79" s="182"/>
      <c r="AR79" s="182"/>
      <c r="AS79" s="182"/>
      <c r="AT79" s="182"/>
      <c r="AU79" s="182"/>
      <c r="AV79" s="182"/>
      <c r="AW79" s="182"/>
      <c r="AX79" s="182"/>
      <c r="AY79" s="182"/>
      <c r="AZ79" s="182"/>
      <c r="BA79" s="31"/>
      <c r="BB79" s="182"/>
      <c r="BC79" s="182"/>
      <c r="BD79" s="182"/>
      <c r="BE79" s="182"/>
      <c r="BF79" s="31"/>
      <c r="BG79" s="182"/>
      <c r="BH79" s="182"/>
      <c r="BI79" s="31"/>
      <c r="BJ79" s="31"/>
      <c r="BK79" s="31"/>
      <c r="BL79" s="31"/>
      <c r="BM79" s="31"/>
      <c r="BN79" s="31"/>
      <c r="BO79" s="31"/>
      <c r="BP79" s="182"/>
      <c r="BQ79" s="31"/>
      <c r="BR79" s="31"/>
      <c r="BS79" s="31"/>
      <c r="BT79" s="31"/>
      <c r="BU79" s="31"/>
      <c r="BV79" s="31"/>
      <c r="BW79" s="31"/>
      <c r="BX79" s="182"/>
      <c r="BY79" s="31"/>
      <c r="BZ79" s="31"/>
      <c r="CA79" s="31"/>
      <c r="CB79" s="31"/>
      <c r="CC79" s="31"/>
      <c r="CD79" s="31"/>
      <c r="CE79" s="31"/>
      <c r="CF79" s="182"/>
      <c r="CG79" s="31"/>
      <c r="CH79" s="31"/>
      <c r="CI79" s="31"/>
      <c r="CJ79" s="31"/>
      <c r="CK79" s="31"/>
      <c r="CL79" s="31"/>
      <c r="CM79" s="31"/>
      <c r="CN79" s="182"/>
      <c r="CO79" s="31"/>
      <c r="CP79" s="31"/>
      <c r="CQ79" s="31"/>
      <c r="CR79" s="31"/>
      <c r="CS79" s="31"/>
      <c r="CT79" s="31"/>
      <c r="CU79" s="31"/>
      <c r="CV79" s="182"/>
      <c r="CW79" s="31"/>
      <c r="CX79" s="31"/>
      <c r="CY79" s="31"/>
      <c r="CZ79" s="31"/>
      <c r="DA79" s="31"/>
      <c r="DB79" s="31"/>
      <c r="DC79" s="31"/>
    </row>
    <row r="80" ht="17.25" customHeight="1">
      <c r="A80" s="182"/>
      <c r="B80" s="182"/>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839"/>
      <c r="AF80" s="182"/>
      <c r="AG80" s="182"/>
      <c r="AH80" s="182"/>
      <c r="AI80" s="182"/>
      <c r="AJ80" s="182"/>
      <c r="AK80" s="182"/>
      <c r="AL80" s="182"/>
      <c r="AM80" s="182"/>
      <c r="AN80" s="182"/>
      <c r="AO80" s="45"/>
      <c r="AP80" s="182"/>
      <c r="AQ80" s="182"/>
      <c r="AR80" s="182"/>
      <c r="AS80" s="182"/>
      <c r="AT80" s="182"/>
      <c r="AU80" s="182"/>
      <c r="AV80" s="182"/>
      <c r="AW80" s="182"/>
      <c r="AX80" s="182"/>
      <c r="AY80" s="182"/>
      <c r="AZ80" s="182"/>
      <c r="BA80" s="31"/>
      <c r="BB80" s="182"/>
      <c r="BC80" s="182"/>
      <c r="BD80" s="182"/>
      <c r="BE80" s="182"/>
      <c r="BF80" s="31"/>
      <c r="BG80" s="182"/>
      <c r="BH80" s="182"/>
      <c r="BI80" s="31"/>
      <c r="BJ80" s="31"/>
      <c r="BK80" s="31"/>
      <c r="BL80" s="31"/>
      <c r="BM80" s="31"/>
      <c r="BN80" s="31"/>
      <c r="BO80" s="31"/>
      <c r="BP80" s="182"/>
      <c r="BQ80" s="31"/>
      <c r="BR80" s="31"/>
      <c r="BS80" s="31"/>
      <c r="BT80" s="31"/>
      <c r="BU80" s="31"/>
      <c r="BV80" s="31"/>
      <c r="BW80" s="31"/>
      <c r="BX80" s="182"/>
      <c r="BY80" s="31"/>
      <c r="BZ80" s="31"/>
      <c r="CA80" s="31"/>
      <c r="CB80" s="31"/>
      <c r="CC80" s="31"/>
      <c r="CD80" s="31"/>
      <c r="CE80" s="31"/>
      <c r="CF80" s="182"/>
      <c r="CG80" s="31"/>
      <c r="CH80" s="31"/>
      <c r="CI80" s="31"/>
      <c r="CJ80" s="31"/>
      <c r="CK80" s="31"/>
      <c r="CL80" s="31"/>
      <c r="CM80" s="31"/>
      <c r="CN80" s="182"/>
      <c r="CO80" s="31"/>
      <c r="CP80" s="31"/>
      <c r="CQ80" s="31"/>
      <c r="CR80" s="31"/>
      <c r="CS80" s="31"/>
      <c r="CT80" s="31"/>
      <c r="CU80" s="31"/>
      <c r="CV80" s="182"/>
      <c r="CW80" s="31"/>
      <c r="CX80" s="31"/>
      <c r="CY80" s="31"/>
      <c r="CZ80" s="31"/>
      <c r="DA80" s="31"/>
      <c r="DB80" s="31"/>
      <c r="DC80" s="31"/>
    </row>
    <row r="81" ht="17.25" customHeight="1">
      <c r="A81" s="182"/>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839"/>
      <c r="AF81" s="182"/>
      <c r="AG81" s="182"/>
      <c r="AH81" s="182"/>
      <c r="AI81" s="182"/>
      <c r="AJ81" s="182"/>
      <c r="AK81" s="182"/>
      <c r="AL81" s="182"/>
      <c r="AM81" s="182"/>
      <c r="AN81" s="182"/>
      <c r="AO81" s="45"/>
      <c r="AP81" s="182"/>
      <c r="AQ81" s="182"/>
      <c r="AR81" s="182"/>
      <c r="AS81" s="182"/>
      <c r="AT81" s="182"/>
      <c r="AU81" s="182"/>
      <c r="AV81" s="182"/>
      <c r="AW81" s="182"/>
      <c r="AX81" s="182"/>
      <c r="AY81" s="182"/>
      <c r="AZ81" s="182"/>
      <c r="BA81" s="31"/>
      <c r="BB81" s="182"/>
      <c r="BC81" s="182"/>
      <c r="BD81" s="182"/>
      <c r="BE81" s="182"/>
      <c r="BF81" s="31"/>
      <c r="BG81" s="182"/>
      <c r="BH81" s="182"/>
      <c r="BI81" s="31"/>
      <c r="BJ81" s="31"/>
      <c r="BK81" s="31"/>
      <c r="BL81" s="31"/>
      <c r="BM81" s="31"/>
      <c r="BN81" s="31"/>
      <c r="BO81" s="31"/>
      <c r="BP81" s="182"/>
      <c r="BQ81" s="31"/>
      <c r="BR81" s="31"/>
      <c r="BS81" s="31"/>
      <c r="BT81" s="31"/>
      <c r="BU81" s="31"/>
      <c r="BV81" s="31"/>
      <c r="BW81" s="31"/>
      <c r="BX81" s="182"/>
      <c r="BY81" s="31"/>
      <c r="BZ81" s="31"/>
      <c r="CA81" s="31"/>
      <c r="CB81" s="31"/>
      <c r="CC81" s="31"/>
      <c r="CD81" s="31"/>
      <c r="CE81" s="31"/>
      <c r="CF81" s="182"/>
      <c r="CG81" s="31"/>
      <c r="CH81" s="31"/>
      <c r="CI81" s="31"/>
      <c r="CJ81" s="31"/>
      <c r="CK81" s="31"/>
      <c r="CL81" s="31"/>
      <c r="CM81" s="31"/>
      <c r="CN81" s="182"/>
      <c r="CO81" s="31"/>
      <c r="CP81" s="31"/>
      <c r="CQ81" s="31"/>
      <c r="CR81" s="31"/>
      <c r="CS81" s="31"/>
      <c r="CT81" s="31"/>
      <c r="CU81" s="31"/>
      <c r="CV81" s="182"/>
      <c r="CW81" s="31"/>
      <c r="CX81" s="31"/>
      <c r="CY81" s="31"/>
      <c r="CZ81" s="31"/>
      <c r="DA81" s="31"/>
      <c r="DB81" s="31"/>
      <c r="DC81" s="31"/>
    </row>
    <row r="82" ht="17.25" customHeight="1">
      <c r="A82" s="182"/>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839"/>
      <c r="AF82" s="182"/>
      <c r="AG82" s="182"/>
      <c r="AH82" s="182"/>
      <c r="AI82" s="182"/>
      <c r="AJ82" s="182"/>
      <c r="AK82" s="182"/>
      <c r="AL82" s="182"/>
      <c r="AM82" s="182"/>
      <c r="AN82" s="182"/>
      <c r="AO82" s="45"/>
      <c r="AP82" s="182"/>
      <c r="AQ82" s="182"/>
      <c r="AR82" s="182"/>
      <c r="AS82" s="182"/>
      <c r="AT82" s="182"/>
      <c r="AU82" s="182"/>
      <c r="AV82" s="182"/>
      <c r="AW82" s="182"/>
      <c r="AX82" s="182"/>
      <c r="AY82" s="182"/>
      <c r="AZ82" s="182"/>
      <c r="BA82" s="31"/>
      <c r="BB82" s="182"/>
      <c r="BC82" s="182"/>
      <c r="BD82" s="182"/>
      <c r="BE82" s="182"/>
      <c r="BF82" s="31"/>
      <c r="BG82" s="182"/>
      <c r="BH82" s="182"/>
      <c r="BI82" s="31"/>
      <c r="BJ82" s="31"/>
      <c r="BK82" s="31"/>
      <c r="BL82" s="31"/>
      <c r="BM82" s="31"/>
      <c r="BN82" s="31"/>
      <c r="BO82" s="31"/>
      <c r="BP82" s="182"/>
      <c r="BQ82" s="31"/>
      <c r="BR82" s="31"/>
      <c r="BS82" s="31"/>
      <c r="BT82" s="31"/>
      <c r="BU82" s="31"/>
      <c r="BV82" s="31"/>
      <c r="BW82" s="31"/>
      <c r="BX82" s="182"/>
      <c r="BY82" s="31"/>
      <c r="BZ82" s="31"/>
      <c r="CA82" s="31"/>
      <c r="CB82" s="31"/>
      <c r="CC82" s="31"/>
      <c r="CD82" s="31"/>
      <c r="CE82" s="31"/>
      <c r="CF82" s="182"/>
      <c r="CG82" s="31"/>
      <c r="CH82" s="31"/>
      <c r="CI82" s="31"/>
      <c r="CJ82" s="31"/>
      <c r="CK82" s="31"/>
      <c r="CL82" s="31"/>
      <c r="CM82" s="31"/>
      <c r="CN82" s="182"/>
      <c r="CO82" s="31"/>
      <c r="CP82" s="31"/>
      <c r="CQ82" s="31"/>
      <c r="CR82" s="31"/>
      <c r="CS82" s="31"/>
      <c r="CT82" s="31"/>
      <c r="CU82" s="31"/>
      <c r="CV82" s="182"/>
      <c r="CW82" s="31"/>
      <c r="CX82" s="31"/>
      <c r="CY82" s="31"/>
      <c r="CZ82" s="31"/>
      <c r="DA82" s="31"/>
      <c r="DB82" s="31"/>
      <c r="DC82" s="31"/>
    </row>
    <row r="83" ht="17.25" customHeight="1">
      <c r="A83" s="182"/>
      <c r="B83" s="182"/>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839"/>
      <c r="AF83" s="182"/>
      <c r="AG83" s="182"/>
      <c r="AH83" s="182"/>
      <c r="AI83" s="182"/>
      <c r="AJ83" s="182"/>
      <c r="AK83" s="182"/>
      <c r="AL83" s="182"/>
      <c r="AM83" s="182"/>
      <c r="AN83" s="182"/>
      <c r="AO83" s="45"/>
      <c r="AP83" s="182"/>
      <c r="AQ83" s="182"/>
      <c r="AR83" s="182"/>
      <c r="AS83" s="182"/>
      <c r="AT83" s="182"/>
      <c r="AU83" s="182"/>
      <c r="AV83" s="182"/>
      <c r="AW83" s="182"/>
      <c r="AX83" s="182"/>
      <c r="AY83" s="182"/>
      <c r="AZ83" s="182"/>
      <c r="BA83" s="31"/>
      <c r="BB83" s="182"/>
      <c r="BC83" s="182"/>
      <c r="BD83" s="182"/>
      <c r="BE83" s="182"/>
      <c r="BF83" s="31"/>
      <c r="BG83" s="182"/>
      <c r="BH83" s="182"/>
      <c r="BI83" s="31"/>
      <c r="BJ83" s="31"/>
      <c r="BK83" s="31"/>
      <c r="BL83" s="31"/>
      <c r="BM83" s="31"/>
      <c r="BN83" s="31"/>
      <c r="BO83" s="31"/>
      <c r="BP83" s="182"/>
      <c r="BQ83" s="31"/>
      <c r="BR83" s="31"/>
      <c r="BS83" s="31"/>
      <c r="BT83" s="31"/>
      <c r="BU83" s="31"/>
      <c r="BV83" s="31"/>
      <c r="BW83" s="31"/>
      <c r="BX83" s="182"/>
      <c r="BY83" s="31"/>
      <c r="BZ83" s="31"/>
      <c r="CA83" s="31"/>
      <c r="CB83" s="31"/>
      <c r="CC83" s="31"/>
      <c r="CD83" s="31"/>
      <c r="CE83" s="31"/>
      <c r="CF83" s="182"/>
      <c r="CG83" s="31"/>
      <c r="CH83" s="31"/>
      <c r="CI83" s="31"/>
      <c r="CJ83" s="31"/>
      <c r="CK83" s="31"/>
      <c r="CL83" s="31"/>
      <c r="CM83" s="31"/>
      <c r="CN83" s="182"/>
      <c r="CO83" s="31"/>
      <c r="CP83" s="31"/>
      <c r="CQ83" s="31"/>
      <c r="CR83" s="31"/>
      <c r="CS83" s="31"/>
      <c r="CT83" s="31"/>
      <c r="CU83" s="31"/>
      <c r="CV83" s="182"/>
      <c r="CW83" s="31"/>
      <c r="CX83" s="31"/>
      <c r="CY83" s="31"/>
      <c r="CZ83" s="31"/>
      <c r="DA83" s="31"/>
      <c r="DB83" s="31"/>
      <c r="DC83" s="31"/>
    </row>
    <row r="84" ht="17.25" customHeight="1">
      <c r="A84" s="182"/>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839"/>
      <c r="AF84" s="182"/>
      <c r="AG84" s="182"/>
      <c r="AH84" s="182"/>
      <c r="AI84" s="182"/>
      <c r="AJ84" s="182"/>
      <c r="AK84" s="182"/>
      <c r="AL84" s="182"/>
      <c r="AM84" s="182"/>
      <c r="AN84" s="182"/>
      <c r="AO84" s="45"/>
      <c r="AP84" s="182"/>
      <c r="AQ84" s="182"/>
      <c r="AR84" s="182"/>
      <c r="AS84" s="182"/>
      <c r="AT84" s="182"/>
      <c r="AU84" s="182"/>
      <c r="AV84" s="182"/>
      <c r="AW84" s="182"/>
      <c r="AX84" s="182"/>
      <c r="AY84" s="182"/>
      <c r="AZ84" s="182"/>
      <c r="BA84" s="31"/>
      <c r="BB84" s="182"/>
      <c r="BC84" s="182"/>
      <c r="BD84" s="182"/>
      <c r="BE84" s="182"/>
      <c r="BF84" s="31"/>
      <c r="BG84" s="182"/>
      <c r="BH84" s="182"/>
      <c r="BI84" s="31"/>
      <c r="BJ84" s="31"/>
      <c r="BK84" s="31"/>
      <c r="BL84" s="31"/>
      <c r="BM84" s="31"/>
      <c r="BN84" s="31"/>
      <c r="BO84" s="31"/>
      <c r="BP84" s="182"/>
      <c r="BQ84" s="31"/>
      <c r="BR84" s="31"/>
      <c r="BS84" s="31"/>
      <c r="BT84" s="31"/>
      <c r="BU84" s="31"/>
      <c r="BV84" s="31"/>
      <c r="BW84" s="31"/>
      <c r="BX84" s="182"/>
      <c r="BY84" s="31"/>
      <c r="BZ84" s="31"/>
      <c r="CA84" s="31"/>
      <c r="CB84" s="31"/>
      <c r="CC84" s="31"/>
      <c r="CD84" s="31"/>
      <c r="CE84" s="31"/>
      <c r="CF84" s="182"/>
      <c r="CG84" s="31"/>
      <c r="CH84" s="31"/>
      <c r="CI84" s="31"/>
      <c r="CJ84" s="31"/>
      <c r="CK84" s="31"/>
      <c r="CL84" s="31"/>
      <c r="CM84" s="31"/>
      <c r="CN84" s="182"/>
      <c r="CO84" s="31"/>
      <c r="CP84" s="31"/>
      <c r="CQ84" s="31"/>
      <c r="CR84" s="31"/>
      <c r="CS84" s="31"/>
      <c r="CT84" s="31"/>
      <c r="CU84" s="31"/>
      <c r="CV84" s="182"/>
      <c r="CW84" s="31"/>
      <c r="CX84" s="31"/>
      <c r="CY84" s="31"/>
      <c r="CZ84" s="31"/>
      <c r="DA84" s="31"/>
      <c r="DB84" s="31"/>
      <c r="DC84" s="31"/>
    </row>
    <row r="85" ht="17.25" customHeight="1">
      <c r="A85" s="182"/>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839"/>
      <c r="AF85" s="182"/>
      <c r="AG85" s="182"/>
      <c r="AH85" s="182"/>
      <c r="AI85" s="182"/>
      <c r="AJ85" s="182"/>
      <c r="AK85" s="182"/>
      <c r="AL85" s="182"/>
      <c r="AM85" s="182"/>
      <c r="AN85" s="182"/>
      <c r="AO85" s="45"/>
      <c r="AP85" s="182"/>
      <c r="AQ85" s="182"/>
      <c r="AR85" s="182"/>
      <c r="AS85" s="182"/>
      <c r="AT85" s="182"/>
      <c r="AU85" s="182"/>
      <c r="AV85" s="182"/>
      <c r="AW85" s="182"/>
      <c r="AX85" s="182"/>
      <c r="AY85" s="182"/>
      <c r="AZ85" s="182"/>
      <c r="BA85" s="31"/>
      <c r="BB85" s="182"/>
      <c r="BC85" s="182"/>
      <c r="BD85" s="182"/>
      <c r="BE85" s="182"/>
      <c r="BF85" s="31"/>
      <c r="BG85" s="182"/>
      <c r="BH85" s="182"/>
      <c r="BI85" s="31"/>
      <c r="BJ85" s="31"/>
      <c r="BK85" s="31"/>
      <c r="BL85" s="31"/>
      <c r="BM85" s="31"/>
      <c r="BN85" s="31"/>
      <c r="BO85" s="31"/>
      <c r="BP85" s="182"/>
      <c r="BQ85" s="31"/>
      <c r="BR85" s="31"/>
      <c r="BS85" s="31"/>
      <c r="BT85" s="31"/>
      <c r="BU85" s="31"/>
      <c r="BV85" s="31"/>
      <c r="BW85" s="31"/>
      <c r="BX85" s="182"/>
      <c r="BY85" s="31"/>
      <c r="BZ85" s="31"/>
      <c r="CA85" s="31"/>
      <c r="CB85" s="31"/>
      <c r="CC85" s="31"/>
      <c r="CD85" s="31"/>
      <c r="CE85" s="31"/>
      <c r="CF85" s="182"/>
      <c r="CG85" s="31"/>
      <c r="CH85" s="31"/>
      <c r="CI85" s="31"/>
      <c r="CJ85" s="31"/>
      <c r="CK85" s="31"/>
      <c r="CL85" s="31"/>
      <c r="CM85" s="31"/>
      <c r="CN85" s="182"/>
      <c r="CO85" s="31"/>
      <c r="CP85" s="31"/>
      <c r="CQ85" s="31"/>
      <c r="CR85" s="31"/>
      <c r="CS85" s="31"/>
      <c r="CT85" s="31"/>
      <c r="CU85" s="31"/>
      <c r="CV85" s="182"/>
      <c r="CW85" s="31"/>
      <c r="CX85" s="31"/>
      <c r="CY85" s="31"/>
      <c r="CZ85" s="31"/>
      <c r="DA85" s="31"/>
      <c r="DB85" s="31"/>
      <c r="DC85" s="31"/>
    </row>
    <row r="86" ht="17.25" customHeight="1">
      <c r="A86" s="182"/>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839"/>
      <c r="AF86" s="182"/>
      <c r="AG86" s="182"/>
      <c r="AH86" s="182"/>
      <c r="AI86" s="182"/>
      <c r="AJ86" s="182"/>
      <c r="AK86" s="182"/>
      <c r="AL86" s="182"/>
      <c r="AM86" s="182"/>
      <c r="AN86" s="182"/>
      <c r="AO86" s="45"/>
      <c r="AP86" s="182"/>
      <c r="AQ86" s="182"/>
      <c r="AR86" s="182"/>
      <c r="AS86" s="182"/>
      <c r="AT86" s="182"/>
      <c r="AU86" s="182"/>
      <c r="AV86" s="182"/>
      <c r="AW86" s="182"/>
      <c r="AX86" s="182"/>
      <c r="AY86" s="182"/>
      <c r="AZ86" s="182"/>
      <c r="BA86" s="31"/>
      <c r="BB86" s="182"/>
      <c r="BC86" s="182"/>
      <c r="BD86" s="182"/>
      <c r="BE86" s="182"/>
      <c r="BF86" s="31"/>
      <c r="BG86" s="182"/>
      <c r="BH86" s="182"/>
      <c r="BI86" s="31"/>
      <c r="BJ86" s="31"/>
      <c r="BK86" s="31"/>
      <c r="BL86" s="31"/>
      <c r="BM86" s="31"/>
      <c r="BN86" s="31"/>
      <c r="BO86" s="31"/>
      <c r="BP86" s="182"/>
      <c r="BQ86" s="31"/>
      <c r="BR86" s="31"/>
      <c r="BS86" s="31"/>
      <c r="BT86" s="31"/>
      <c r="BU86" s="31"/>
      <c r="BV86" s="31"/>
      <c r="BW86" s="31"/>
      <c r="BX86" s="182"/>
      <c r="BY86" s="31"/>
      <c r="BZ86" s="31"/>
      <c r="CA86" s="31"/>
      <c r="CB86" s="31"/>
      <c r="CC86" s="31"/>
      <c r="CD86" s="31"/>
      <c r="CE86" s="31"/>
      <c r="CF86" s="182"/>
      <c r="CG86" s="31"/>
      <c r="CH86" s="31"/>
      <c r="CI86" s="31"/>
      <c r="CJ86" s="31"/>
      <c r="CK86" s="31"/>
      <c r="CL86" s="31"/>
      <c r="CM86" s="31"/>
      <c r="CN86" s="182"/>
      <c r="CO86" s="31"/>
      <c r="CP86" s="31"/>
      <c r="CQ86" s="31"/>
      <c r="CR86" s="31"/>
      <c r="CS86" s="31"/>
      <c r="CT86" s="31"/>
      <c r="CU86" s="31"/>
      <c r="CV86" s="182"/>
      <c r="CW86" s="31"/>
      <c r="CX86" s="31"/>
      <c r="CY86" s="31"/>
      <c r="CZ86" s="31"/>
      <c r="DA86" s="31"/>
      <c r="DB86" s="31"/>
      <c r="DC86" s="31"/>
    </row>
    <row r="87" ht="17.25" customHeight="1">
      <c r="A87" s="182"/>
      <c r="B87" s="182"/>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839"/>
      <c r="AF87" s="182"/>
      <c r="AG87" s="182"/>
      <c r="AH87" s="182"/>
      <c r="AI87" s="182"/>
      <c r="AJ87" s="182"/>
      <c r="AK87" s="182"/>
      <c r="AL87" s="182"/>
      <c r="AM87" s="182"/>
      <c r="AN87" s="182"/>
      <c r="AO87" s="45"/>
      <c r="AP87" s="182"/>
      <c r="AQ87" s="182"/>
      <c r="AR87" s="182"/>
      <c r="AS87" s="182"/>
      <c r="AT87" s="182"/>
      <c r="AU87" s="182"/>
      <c r="AV87" s="182"/>
      <c r="AW87" s="182"/>
      <c r="AX87" s="182"/>
      <c r="AY87" s="182"/>
      <c r="AZ87" s="182"/>
      <c r="BA87" s="31"/>
      <c r="BB87" s="182"/>
      <c r="BC87" s="182"/>
      <c r="BD87" s="182"/>
      <c r="BE87" s="182"/>
      <c r="BF87" s="31"/>
      <c r="BG87" s="182"/>
      <c r="BH87" s="182"/>
      <c r="BI87" s="31"/>
      <c r="BJ87" s="31"/>
      <c r="BK87" s="31"/>
      <c r="BL87" s="31"/>
      <c r="BM87" s="31"/>
      <c r="BN87" s="31"/>
      <c r="BO87" s="31"/>
      <c r="BP87" s="182"/>
      <c r="BQ87" s="31"/>
      <c r="BR87" s="31"/>
      <c r="BS87" s="31"/>
      <c r="BT87" s="31"/>
      <c r="BU87" s="31"/>
      <c r="BV87" s="31"/>
      <c r="BW87" s="31"/>
      <c r="BX87" s="182"/>
      <c r="BY87" s="31"/>
      <c r="BZ87" s="31"/>
      <c r="CA87" s="31"/>
      <c r="CB87" s="31"/>
      <c r="CC87" s="31"/>
      <c r="CD87" s="31"/>
      <c r="CE87" s="31"/>
      <c r="CF87" s="182"/>
      <c r="CG87" s="31"/>
      <c r="CH87" s="31"/>
      <c r="CI87" s="31"/>
      <c r="CJ87" s="31"/>
      <c r="CK87" s="31"/>
      <c r="CL87" s="31"/>
      <c r="CM87" s="31"/>
      <c r="CN87" s="182"/>
      <c r="CO87" s="31"/>
      <c r="CP87" s="31"/>
      <c r="CQ87" s="31"/>
      <c r="CR87" s="31"/>
      <c r="CS87" s="31"/>
      <c r="CT87" s="31"/>
      <c r="CU87" s="31"/>
      <c r="CV87" s="182"/>
      <c r="CW87" s="31"/>
      <c r="CX87" s="31"/>
      <c r="CY87" s="31"/>
      <c r="CZ87" s="31"/>
      <c r="DA87" s="31"/>
      <c r="DB87" s="31"/>
      <c r="DC87" s="31"/>
    </row>
    <row r="88" ht="17.25" customHeight="1">
      <c r="A88" s="182"/>
      <c r="B88" s="182"/>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839"/>
      <c r="AF88" s="182"/>
      <c r="AG88" s="182"/>
      <c r="AH88" s="182"/>
      <c r="AI88" s="182"/>
      <c r="AJ88" s="182"/>
      <c r="AK88" s="182"/>
      <c r="AL88" s="182"/>
      <c r="AM88" s="182"/>
      <c r="AN88" s="182"/>
      <c r="AO88" s="45"/>
      <c r="AP88" s="182"/>
      <c r="AQ88" s="182"/>
      <c r="AR88" s="182"/>
      <c r="AS88" s="182"/>
      <c r="AT88" s="182"/>
      <c r="AU88" s="182"/>
      <c r="AV88" s="182"/>
      <c r="AW88" s="182"/>
      <c r="AX88" s="182"/>
      <c r="AY88" s="182"/>
      <c r="AZ88" s="182"/>
      <c r="BA88" s="31"/>
      <c r="BB88" s="182"/>
      <c r="BC88" s="182"/>
      <c r="BD88" s="182"/>
      <c r="BE88" s="182"/>
      <c r="BF88" s="31"/>
      <c r="BG88" s="182"/>
      <c r="BH88" s="182"/>
      <c r="BI88" s="31"/>
      <c r="BJ88" s="31"/>
      <c r="BK88" s="31"/>
      <c r="BL88" s="31"/>
      <c r="BM88" s="31"/>
      <c r="BN88" s="31"/>
      <c r="BO88" s="31"/>
      <c r="BP88" s="182"/>
      <c r="BQ88" s="31"/>
      <c r="BR88" s="31"/>
      <c r="BS88" s="31"/>
      <c r="BT88" s="31"/>
      <c r="BU88" s="31"/>
      <c r="BV88" s="31"/>
      <c r="BW88" s="31"/>
      <c r="BX88" s="182"/>
      <c r="BY88" s="31"/>
      <c r="BZ88" s="31"/>
      <c r="CA88" s="31"/>
      <c r="CB88" s="31"/>
      <c r="CC88" s="31"/>
      <c r="CD88" s="31"/>
      <c r="CE88" s="31"/>
      <c r="CF88" s="182"/>
      <c r="CG88" s="31"/>
      <c r="CH88" s="31"/>
      <c r="CI88" s="31"/>
      <c r="CJ88" s="31"/>
      <c r="CK88" s="31"/>
      <c r="CL88" s="31"/>
      <c r="CM88" s="31"/>
      <c r="CN88" s="182"/>
      <c r="CO88" s="31"/>
      <c r="CP88" s="31"/>
      <c r="CQ88" s="31"/>
      <c r="CR88" s="31"/>
      <c r="CS88" s="31"/>
      <c r="CT88" s="31"/>
      <c r="CU88" s="31"/>
      <c r="CV88" s="182"/>
      <c r="CW88" s="31"/>
      <c r="CX88" s="31"/>
      <c r="CY88" s="31"/>
      <c r="CZ88" s="31"/>
      <c r="DA88" s="31"/>
      <c r="DB88" s="31"/>
      <c r="DC88" s="31"/>
    </row>
    <row r="89" ht="17.25" customHeight="1">
      <c r="A89" s="182"/>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839"/>
      <c r="AF89" s="182"/>
      <c r="AG89" s="182"/>
      <c r="AH89" s="182"/>
      <c r="AI89" s="182"/>
      <c r="AJ89" s="182"/>
      <c r="AK89" s="182"/>
      <c r="AL89" s="182"/>
      <c r="AM89" s="182"/>
      <c r="AN89" s="182"/>
      <c r="AO89" s="45"/>
      <c r="AP89" s="182"/>
      <c r="AQ89" s="182"/>
      <c r="AR89" s="182"/>
      <c r="AS89" s="182"/>
      <c r="AT89" s="182"/>
      <c r="AU89" s="182"/>
      <c r="AV89" s="182"/>
      <c r="AW89" s="182"/>
      <c r="AX89" s="182"/>
      <c r="AY89" s="182"/>
      <c r="AZ89" s="182"/>
      <c r="BA89" s="31"/>
      <c r="BB89" s="182"/>
      <c r="BC89" s="182"/>
      <c r="BD89" s="182"/>
      <c r="BE89" s="182"/>
      <c r="BF89" s="31"/>
      <c r="BG89" s="182"/>
      <c r="BH89" s="182"/>
      <c r="BI89" s="31"/>
      <c r="BJ89" s="31"/>
      <c r="BK89" s="31"/>
      <c r="BL89" s="31"/>
      <c r="BM89" s="31"/>
      <c r="BN89" s="31"/>
      <c r="BO89" s="31"/>
      <c r="BP89" s="182"/>
      <c r="BQ89" s="31"/>
      <c r="BR89" s="31"/>
      <c r="BS89" s="31"/>
      <c r="BT89" s="31"/>
      <c r="BU89" s="31"/>
      <c r="BV89" s="31"/>
      <c r="BW89" s="31"/>
      <c r="BX89" s="182"/>
      <c r="BY89" s="31"/>
      <c r="BZ89" s="31"/>
      <c r="CA89" s="31"/>
      <c r="CB89" s="31"/>
      <c r="CC89" s="31"/>
      <c r="CD89" s="31"/>
      <c r="CE89" s="31"/>
      <c r="CF89" s="182"/>
      <c r="CG89" s="31"/>
      <c r="CH89" s="31"/>
      <c r="CI89" s="31"/>
      <c r="CJ89" s="31"/>
      <c r="CK89" s="31"/>
      <c r="CL89" s="31"/>
      <c r="CM89" s="31"/>
      <c r="CN89" s="182"/>
      <c r="CO89" s="31"/>
      <c r="CP89" s="31"/>
      <c r="CQ89" s="31"/>
      <c r="CR89" s="31"/>
      <c r="CS89" s="31"/>
      <c r="CT89" s="31"/>
      <c r="CU89" s="31"/>
      <c r="CV89" s="182"/>
      <c r="CW89" s="31"/>
      <c r="CX89" s="31"/>
      <c r="CY89" s="31"/>
      <c r="CZ89" s="31"/>
      <c r="DA89" s="31"/>
      <c r="DB89" s="31"/>
      <c r="DC89" s="31"/>
    </row>
    <row r="90" ht="17.25" customHeight="1">
      <c r="A90" s="182"/>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839"/>
      <c r="AF90" s="182"/>
      <c r="AG90" s="182"/>
      <c r="AH90" s="182"/>
      <c r="AI90" s="182"/>
      <c r="AJ90" s="182"/>
      <c r="AK90" s="182"/>
      <c r="AL90" s="182"/>
      <c r="AM90" s="182"/>
      <c r="AN90" s="182"/>
      <c r="AO90" s="45"/>
      <c r="AP90" s="182"/>
      <c r="AQ90" s="182"/>
      <c r="AR90" s="182"/>
      <c r="AS90" s="182"/>
      <c r="AT90" s="182"/>
      <c r="AU90" s="182"/>
      <c r="AV90" s="182"/>
      <c r="AW90" s="182"/>
      <c r="AX90" s="182"/>
      <c r="AY90" s="182"/>
      <c r="AZ90" s="182"/>
      <c r="BA90" s="31"/>
      <c r="BB90" s="182"/>
      <c r="BC90" s="182"/>
      <c r="BD90" s="182"/>
      <c r="BE90" s="182"/>
      <c r="BF90" s="31"/>
      <c r="BG90" s="182"/>
      <c r="BH90" s="182"/>
      <c r="BI90" s="31"/>
      <c r="BJ90" s="31"/>
      <c r="BK90" s="31"/>
      <c r="BL90" s="31"/>
      <c r="BM90" s="31"/>
      <c r="BN90" s="31"/>
      <c r="BO90" s="31"/>
      <c r="BP90" s="182"/>
      <c r="BQ90" s="31"/>
      <c r="BR90" s="31"/>
      <c r="BS90" s="31"/>
      <c r="BT90" s="31"/>
      <c r="BU90" s="31"/>
      <c r="BV90" s="31"/>
      <c r="BW90" s="31"/>
      <c r="BX90" s="182"/>
      <c r="BY90" s="31"/>
      <c r="BZ90" s="31"/>
      <c r="CA90" s="31"/>
      <c r="CB90" s="31"/>
      <c r="CC90" s="31"/>
      <c r="CD90" s="31"/>
      <c r="CE90" s="31"/>
      <c r="CF90" s="182"/>
      <c r="CG90" s="31"/>
      <c r="CH90" s="31"/>
      <c r="CI90" s="31"/>
      <c r="CJ90" s="31"/>
      <c r="CK90" s="31"/>
      <c r="CL90" s="31"/>
      <c r="CM90" s="31"/>
      <c r="CN90" s="182"/>
      <c r="CO90" s="31"/>
      <c r="CP90" s="31"/>
      <c r="CQ90" s="31"/>
      <c r="CR90" s="31"/>
      <c r="CS90" s="31"/>
      <c r="CT90" s="31"/>
      <c r="CU90" s="31"/>
      <c r="CV90" s="182"/>
      <c r="CW90" s="31"/>
      <c r="CX90" s="31"/>
      <c r="CY90" s="31"/>
      <c r="CZ90" s="31"/>
      <c r="DA90" s="31"/>
      <c r="DB90" s="31"/>
      <c r="DC90" s="31"/>
    </row>
    <row r="91" ht="17.25" customHeight="1">
      <c r="A91" s="182"/>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839"/>
      <c r="AF91" s="182"/>
      <c r="AG91" s="182"/>
      <c r="AH91" s="182"/>
      <c r="AI91" s="182"/>
      <c r="AJ91" s="182"/>
      <c r="AK91" s="182"/>
      <c r="AL91" s="182"/>
      <c r="AM91" s="182"/>
      <c r="AN91" s="182"/>
      <c r="AO91" s="45"/>
      <c r="AP91" s="182"/>
      <c r="AQ91" s="182"/>
      <c r="AR91" s="182"/>
      <c r="AS91" s="182"/>
      <c r="AT91" s="182"/>
      <c r="AU91" s="182"/>
      <c r="AV91" s="182"/>
      <c r="AW91" s="182"/>
      <c r="AX91" s="182"/>
      <c r="AY91" s="182"/>
      <c r="AZ91" s="182"/>
      <c r="BA91" s="31"/>
      <c r="BB91" s="182"/>
      <c r="BC91" s="182"/>
      <c r="BD91" s="182"/>
      <c r="BE91" s="182"/>
      <c r="BF91" s="31"/>
      <c r="BG91" s="182"/>
      <c r="BH91" s="182"/>
      <c r="BI91" s="31"/>
      <c r="BJ91" s="31"/>
      <c r="BK91" s="31"/>
      <c r="BL91" s="31"/>
      <c r="BM91" s="31"/>
      <c r="BN91" s="31"/>
      <c r="BO91" s="31"/>
      <c r="BP91" s="182"/>
      <c r="BQ91" s="31"/>
      <c r="BR91" s="31"/>
      <c r="BS91" s="31"/>
      <c r="BT91" s="31"/>
      <c r="BU91" s="31"/>
      <c r="BV91" s="31"/>
      <c r="BW91" s="31"/>
      <c r="BX91" s="182"/>
      <c r="BY91" s="31"/>
      <c r="BZ91" s="31"/>
      <c r="CA91" s="31"/>
      <c r="CB91" s="31"/>
      <c r="CC91" s="31"/>
      <c r="CD91" s="31"/>
      <c r="CE91" s="31"/>
      <c r="CF91" s="182"/>
      <c r="CG91" s="31"/>
      <c r="CH91" s="31"/>
      <c r="CI91" s="31"/>
      <c r="CJ91" s="31"/>
      <c r="CK91" s="31"/>
      <c r="CL91" s="31"/>
      <c r="CM91" s="31"/>
      <c r="CN91" s="182"/>
      <c r="CO91" s="31"/>
      <c r="CP91" s="31"/>
      <c r="CQ91" s="31"/>
      <c r="CR91" s="31"/>
      <c r="CS91" s="31"/>
      <c r="CT91" s="31"/>
      <c r="CU91" s="31"/>
      <c r="CV91" s="182"/>
      <c r="CW91" s="31"/>
      <c r="CX91" s="31"/>
      <c r="CY91" s="31"/>
      <c r="CZ91" s="31"/>
      <c r="DA91" s="31"/>
      <c r="DB91" s="31"/>
      <c r="DC91" s="31"/>
    </row>
    <row r="92" ht="17.25" customHeight="1">
      <c r="A92" s="182"/>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839"/>
      <c r="AF92" s="182"/>
      <c r="AG92" s="182"/>
      <c r="AH92" s="182"/>
      <c r="AI92" s="182"/>
      <c r="AJ92" s="182"/>
      <c r="AK92" s="182"/>
      <c r="AL92" s="182"/>
      <c r="AM92" s="182"/>
      <c r="AN92" s="182"/>
      <c r="AO92" s="45"/>
      <c r="AP92" s="182"/>
      <c r="AQ92" s="182"/>
      <c r="AR92" s="182"/>
      <c r="AS92" s="182"/>
      <c r="AT92" s="182"/>
      <c r="AU92" s="182"/>
      <c r="AV92" s="182"/>
      <c r="AW92" s="182"/>
      <c r="AX92" s="182"/>
      <c r="AY92" s="182"/>
      <c r="AZ92" s="182"/>
      <c r="BA92" s="31"/>
      <c r="BB92" s="182"/>
      <c r="BC92" s="182"/>
      <c r="BD92" s="182"/>
      <c r="BE92" s="182"/>
      <c r="BF92" s="31"/>
      <c r="BG92" s="182"/>
      <c r="BH92" s="182"/>
      <c r="BI92" s="31"/>
      <c r="BJ92" s="31"/>
      <c r="BK92" s="31"/>
      <c r="BL92" s="31"/>
      <c r="BM92" s="31"/>
      <c r="BN92" s="31"/>
      <c r="BO92" s="31"/>
      <c r="BP92" s="182"/>
      <c r="BQ92" s="31"/>
      <c r="BR92" s="31"/>
      <c r="BS92" s="31"/>
      <c r="BT92" s="31"/>
      <c r="BU92" s="31"/>
      <c r="BV92" s="31"/>
      <c r="BW92" s="31"/>
      <c r="BX92" s="182"/>
      <c r="BY92" s="31"/>
      <c r="BZ92" s="31"/>
      <c r="CA92" s="31"/>
      <c r="CB92" s="31"/>
      <c r="CC92" s="31"/>
      <c r="CD92" s="31"/>
      <c r="CE92" s="31"/>
      <c r="CF92" s="182"/>
      <c r="CG92" s="31"/>
      <c r="CH92" s="31"/>
      <c r="CI92" s="31"/>
      <c r="CJ92" s="31"/>
      <c r="CK92" s="31"/>
      <c r="CL92" s="31"/>
      <c r="CM92" s="31"/>
      <c r="CN92" s="182"/>
      <c r="CO92" s="31"/>
      <c r="CP92" s="31"/>
      <c r="CQ92" s="31"/>
      <c r="CR92" s="31"/>
      <c r="CS92" s="31"/>
      <c r="CT92" s="31"/>
      <c r="CU92" s="31"/>
      <c r="CV92" s="182"/>
      <c r="CW92" s="31"/>
      <c r="CX92" s="31"/>
      <c r="CY92" s="31"/>
      <c r="CZ92" s="31"/>
      <c r="DA92" s="31"/>
      <c r="DB92" s="31"/>
      <c r="DC92" s="31"/>
    </row>
    <row r="93" ht="17.25" customHeight="1">
      <c r="A93" s="182"/>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839"/>
      <c r="AF93" s="182"/>
      <c r="AG93" s="182"/>
      <c r="AH93" s="182"/>
      <c r="AI93" s="182"/>
      <c r="AJ93" s="182"/>
      <c r="AK93" s="182"/>
      <c r="AL93" s="182"/>
      <c r="AM93" s="182"/>
      <c r="AN93" s="182"/>
      <c r="AO93" s="45"/>
      <c r="AP93" s="182"/>
      <c r="AQ93" s="182"/>
      <c r="AR93" s="182"/>
      <c r="AS93" s="182"/>
      <c r="AT93" s="182"/>
      <c r="AU93" s="182"/>
      <c r="AV93" s="182"/>
      <c r="AW93" s="182"/>
      <c r="AX93" s="182"/>
      <c r="AY93" s="182"/>
      <c r="AZ93" s="182"/>
      <c r="BA93" s="31"/>
      <c r="BB93" s="182"/>
      <c r="BC93" s="182"/>
      <c r="BD93" s="182"/>
      <c r="BE93" s="182"/>
      <c r="BF93" s="31"/>
      <c r="BG93" s="182"/>
      <c r="BH93" s="182"/>
      <c r="BI93" s="31"/>
      <c r="BJ93" s="31"/>
      <c r="BK93" s="31"/>
      <c r="BL93" s="31"/>
      <c r="BM93" s="31"/>
      <c r="BN93" s="31"/>
      <c r="BO93" s="31"/>
      <c r="BP93" s="182"/>
      <c r="BQ93" s="31"/>
      <c r="BR93" s="31"/>
      <c r="BS93" s="31"/>
      <c r="BT93" s="31"/>
      <c r="BU93" s="31"/>
      <c r="BV93" s="31"/>
      <c r="BW93" s="31"/>
      <c r="BX93" s="182"/>
      <c r="BY93" s="31"/>
      <c r="BZ93" s="31"/>
      <c r="CA93" s="31"/>
      <c r="CB93" s="31"/>
      <c r="CC93" s="31"/>
      <c r="CD93" s="31"/>
      <c r="CE93" s="31"/>
      <c r="CF93" s="182"/>
      <c r="CG93" s="31"/>
      <c r="CH93" s="31"/>
      <c r="CI93" s="31"/>
      <c r="CJ93" s="31"/>
      <c r="CK93" s="31"/>
      <c r="CL93" s="31"/>
      <c r="CM93" s="31"/>
      <c r="CN93" s="182"/>
      <c r="CO93" s="31"/>
      <c r="CP93" s="31"/>
      <c r="CQ93" s="31"/>
      <c r="CR93" s="31"/>
      <c r="CS93" s="31"/>
      <c r="CT93" s="31"/>
      <c r="CU93" s="31"/>
      <c r="CV93" s="182"/>
      <c r="CW93" s="31"/>
      <c r="CX93" s="31"/>
      <c r="CY93" s="31"/>
      <c r="CZ93" s="31"/>
      <c r="DA93" s="31"/>
      <c r="DB93" s="31"/>
      <c r="DC93" s="31"/>
    </row>
    <row r="94" ht="17.25" customHeight="1">
      <c r="A94" s="182"/>
      <c r="B94" s="182"/>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839"/>
      <c r="AF94" s="182"/>
      <c r="AG94" s="182"/>
      <c r="AH94" s="182"/>
      <c r="AI94" s="182"/>
      <c r="AJ94" s="182"/>
      <c r="AK94" s="182"/>
      <c r="AL94" s="182"/>
      <c r="AM94" s="182"/>
      <c r="AN94" s="182"/>
      <c r="AO94" s="45"/>
      <c r="AP94" s="182"/>
      <c r="AQ94" s="182"/>
      <c r="AR94" s="182"/>
      <c r="AS94" s="182"/>
      <c r="AT94" s="182"/>
      <c r="AU94" s="182"/>
      <c r="AV94" s="182"/>
      <c r="AW94" s="182"/>
      <c r="AX94" s="182"/>
      <c r="AY94" s="182"/>
      <c r="AZ94" s="182"/>
      <c r="BA94" s="31"/>
      <c r="BB94" s="182"/>
      <c r="BC94" s="182"/>
      <c r="BD94" s="182"/>
      <c r="BE94" s="182"/>
      <c r="BF94" s="31"/>
      <c r="BG94" s="182"/>
      <c r="BH94" s="182"/>
      <c r="BI94" s="31"/>
      <c r="BJ94" s="31"/>
      <c r="BK94" s="31"/>
      <c r="BL94" s="31"/>
      <c r="BM94" s="31"/>
      <c r="BN94" s="31"/>
      <c r="BO94" s="31"/>
      <c r="BP94" s="182"/>
      <c r="BQ94" s="31"/>
      <c r="BR94" s="31"/>
      <c r="BS94" s="31"/>
      <c r="BT94" s="31"/>
      <c r="BU94" s="31"/>
      <c r="BV94" s="31"/>
      <c r="BW94" s="31"/>
      <c r="BX94" s="182"/>
      <c r="BY94" s="31"/>
      <c r="BZ94" s="31"/>
      <c r="CA94" s="31"/>
      <c r="CB94" s="31"/>
      <c r="CC94" s="31"/>
      <c r="CD94" s="31"/>
      <c r="CE94" s="31"/>
      <c r="CF94" s="182"/>
      <c r="CG94" s="31"/>
      <c r="CH94" s="31"/>
      <c r="CI94" s="31"/>
      <c r="CJ94" s="31"/>
      <c r="CK94" s="31"/>
      <c r="CL94" s="31"/>
      <c r="CM94" s="31"/>
      <c r="CN94" s="182"/>
      <c r="CO94" s="31"/>
      <c r="CP94" s="31"/>
      <c r="CQ94" s="31"/>
      <c r="CR94" s="31"/>
      <c r="CS94" s="31"/>
      <c r="CT94" s="31"/>
      <c r="CU94" s="31"/>
      <c r="CV94" s="182"/>
      <c r="CW94" s="31"/>
      <c r="CX94" s="31"/>
      <c r="CY94" s="31"/>
      <c r="CZ94" s="31"/>
      <c r="DA94" s="31"/>
      <c r="DB94" s="31"/>
      <c r="DC94" s="31"/>
    </row>
    <row r="95" ht="17.25" customHeight="1">
      <c r="A95" s="182"/>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839"/>
      <c r="AF95" s="182"/>
      <c r="AG95" s="182"/>
      <c r="AH95" s="182"/>
      <c r="AI95" s="182"/>
      <c r="AJ95" s="182"/>
      <c r="AK95" s="182"/>
      <c r="AL95" s="182"/>
      <c r="AM95" s="182"/>
      <c r="AN95" s="182"/>
      <c r="AO95" s="45"/>
      <c r="AP95" s="182"/>
      <c r="AQ95" s="182"/>
      <c r="AR95" s="182"/>
      <c r="AS95" s="182"/>
      <c r="AT95" s="182"/>
      <c r="AU95" s="182"/>
      <c r="AV95" s="182"/>
      <c r="AW95" s="182"/>
      <c r="AX95" s="182"/>
      <c r="AY95" s="182"/>
      <c r="AZ95" s="182"/>
      <c r="BA95" s="31"/>
      <c r="BB95" s="182"/>
      <c r="BC95" s="182"/>
      <c r="BD95" s="182"/>
      <c r="BE95" s="182"/>
      <c r="BF95" s="31"/>
      <c r="BG95" s="182"/>
      <c r="BH95" s="182"/>
      <c r="BI95" s="31"/>
      <c r="BJ95" s="31"/>
      <c r="BK95" s="31"/>
      <c r="BL95" s="31"/>
      <c r="BM95" s="31"/>
      <c r="BN95" s="31"/>
      <c r="BO95" s="31"/>
      <c r="BP95" s="182"/>
      <c r="BQ95" s="31"/>
      <c r="BR95" s="31"/>
      <c r="BS95" s="31"/>
      <c r="BT95" s="31"/>
      <c r="BU95" s="31"/>
      <c r="BV95" s="31"/>
      <c r="BW95" s="31"/>
      <c r="BX95" s="182"/>
      <c r="BY95" s="31"/>
      <c r="BZ95" s="31"/>
      <c r="CA95" s="31"/>
      <c r="CB95" s="31"/>
      <c r="CC95" s="31"/>
      <c r="CD95" s="31"/>
      <c r="CE95" s="31"/>
      <c r="CF95" s="182"/>
      <c r="CG95" s="31"/>
      <c r="CH95" s="31"/>
      <c r="CI95" s="31"/>
      <c r="CJ95" s="31"/>
      <c r="CK95" s="31"/>
      <c r="CL95" s="31"/>
      <c r="CM95" s="31"/>
      <c r="CN95" s="182"/>
      <c r="CO95" s="31"/>
      <c r="CP95" s="31"/>
      <c r="CQ95" s="31"/>
      <c r="CR95" s="31"/>
      <c r="CS95" s="31"/>
      <c r="CT95" s="31"/>
      <c r="CU95" s="31"/>
      <c r="CV95" s="182"/>
      <c r="CW95" s="31"/>
      <c r="CX95" s="31"/>
      <c r="CY95" s="31"/>
      <c r="CZ95" s="31"/>
      <c r="DA95" s="31"/>
      <c r="DB95" s="31"/>
      <c r="DC95" s="31"/>
    </row>
    <row r="96" ht="17.25" customHeight="1">
      <c r="A96" s="182"/>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839"/>
      <c r="AF96" s="182"/>
      <c r="AG96" s="182"/>
      <c r="AH96" s="182"/>
      <c r="AI96" s="182"/>
      <c r="AJ96" s="182"/>
      <c r="AK96" s="182"/>
      <c r="AL96" s="182"/>
      <c r="AM96" s="182"/>
      <c r="AN96" s="182"/>
      <c r="AO96" s="45"/>
      <c r="AP96" s="182"/>
      <c r="AQ96" s="182"/>
      <c r="AR96" s="182"/>
      <c r="AS96" s="182"/>
      <c r="AT96" s="182"/>
      <c r="AU96" s="182"/>
      <c r="AV96" s="182"/>
      <c r="AW96" s="182"/>
      <c r="AX96" s="182"/>
      <c r="AY96" s="182"/>
      <c r="AZ96" s="182"/>
      <c r="BA96" s="31"/>
      <c r="BB96" s="182"/>
      <c r="BC96" s="182"/>
      <c r="BD96" s="182"/>
      <c r="BE96" s="182"/>
      <c r="BF96" s="31"/>
      <c r="BG96" s="182"/>
      <c r="BH96" s="182"/>
      <c r="BI96" s="31"/>
      <c r="BJ96" s="31"/>
      <c r="BK96" s="31"/>
      <c r="BL96" s="31"/>
      <c r="BM96" s="31"/>
      <c r="BN96" s="31"/>
      <c r="BO96" s="31"/>
      <c r="BP96" s="182"/>
      <c r="BQ96" s="31"/>
      <c r="BR96" s="31"/>
      <c r="BS96" s="31"/>
      <c r="BT96" s="31"/>
      <c r="BU96" s="31"/>
      <c r="BV96" s="31"/>
      <c r="BW96" s="31"/>
      <c r="BX96" s="182"/>
      <c r="BY96" s="31"/>
      <c r="BZ96" s="31"/>
      <c r="CA96" s="31"/>
      <c r="CB96" s="31"/>
      <c r="CC96" s="31"/>
      <c r="CD96" s="31"/>
      <c r="CE96" s="31"/>
      <c r="CF96" s="182"/>
      <c r="CG96" s="31"/>
      <c r="CH96" s="31"/>
      <c r="CI96" s="31"/>
      <c r="CJ96" s="31"/>
      <c r="CK96" s="31"/>
      <c r="CL96" s="31"/>
      <c r="CM96" s="31"/>
      <c r="CN96" s="182"/>
      <c r="CO96" s="31"/>
      <c r="CP96" s="31"/>
      <c r="CQ96" s="31"/>
      <c r="CR96" s="31"/>
      <c r="CS96" s="31"/>
      <c r="CT96" s="31"/>
      <c r="CU96" s="31"/>
      <c r="CV96" s="182"/>
      <c r="CW96" s="31"/>
      <c r="CX96" s="31"/>
      <c r="CY96" s="31"/>
      <c r="CZ96" s="31"/>
      <c r="DA96" s="31"/>
      <c r="DB96" s="31"/>
      <c r="DC96" s="31"/>
    </row>
    <row r="97" ht="17.25" customHeight="1">
      <c r="A97" s="182"/>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839"/>
      <c r="AF97" s="182"/>
      <c r="AG97" s="182"/>
      <c r="AH97" s="182"/>
      <c r="AI97" s="182"/>
      <c r="AJ97" s="182"/>
      <c r="AK97" s="182"/>
      <c r="AL97" s="182"/>
      <c r="AM97" s="182"/>
      <c r="AN97" s="182"/>
      <c r="AO97" s="45"/>
      <c r="AP97" s="182"/>
      <c r="AQ97" s="182"/>
      <c r="AR97" s="182"/>
      <c r="AS97" s="182"/>
      <c r="AT97" s="182"/>
      <c r="AU97" s="182"/>
      <c r="AV97" s="182"/>
      <c r="AW97" s="182"/>
      <c r="AX97" s="182"/>
      <c r="AY97" s="182"/>
      <c r="AZ97" s="182"/>
      <c r="BA97" s="31"/>
      <c r="BB97" s="182"/>
      <c r="BC97" s="182"/>
      <c r="BD97" s="182"/>
      <c r="BE97" s="182"/>
      <c r="BF97" s="31"/>
      <c r="BG97" s="182"/>
      <c r="BH97" s="182"/>
      <c r="BI97" s="31"/>
      <c r="BJ97" s="31"/>
      <c r="BK97" s="31"/>
      <c r="BL97" s="31"/>
      <c r="BM97" s="31"/>
      <c r="BN97" s="31"/>
      <c r="BO97" s="31"/>
      <c r="BP97" s="182"/>
      <c r="BQ97" s="31"/>
      <c r="BR97" s="31"/>
      <c r="BS97" s="31"/>
      <c r="BT97" s="31"/>
      <c r="BU97" s="31"/>
      <c r="BV97" s="31"/>
      <c r="BW97" s="31"/>
      <c r="BX97" s="182"/>
      <c r="BY97" s="31"/>
      <c r="BZ97" s="31"/>
      <c r="CA97" s="31"/>
      <c r="CB97" s="31"/>
      <c r="CC97" s="31"/>
      <c r="CD97" s="31"/>
      <c r="CE97" s="31"/>
      <c r="CF97" s="182"/>
      <c r="CG97" s="31"/>
      <c r="CH97" s="31"/>
      <c r="CI97" s="31"/>
      <c r="CJ97" s="31"/>
      <c r="CK97" s="31"/>
      <c r="CL97" s="31"/>
      <c r="CM97" s="31"/>
      <c r="CN97" s="182"/>
      <c r="CO97" s="31"/>
      <c r="CP97" s="31"/>
      <c r="CQ97" s="31"/>
      <c r="CR97" s="31"/>
      <c r="CS97" s="31"/>
      <c r="CT97" s="31"/>
      <c r="CU97" s="31"/>
      <c r="CV97" s="182"/>
      <c r="CW97" s="31"/>
      <c r="CX97" s="31"/>
      <c r="CY97" s="31"/>
      <c r="CZ97" s="31"/>
      <c r="DA97" s="31"/>
      <c r="DB97" s="31"/>
      <c r="DC97" s="31"/>
    </row>
    <row r="98" ht="17.25" customHeight="1">
      <c r="A98" s="182"/>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839"/>
      <c r="AF98" s="182"/>
      <c r="AG98" s="182"/>
      <c r="AH98" s="182"/>
      <c r="AI98" s="182"/>
      <c r="AJ98" s="182"/>
      <c r="AK98" s="182"/>
      <c r="AL98" s="182"/>
      <c r="AM98" s="182"/>
      <c r="AN98" s="182"/>
      <c r="AO98" s="45"/>
      <c r="AP98" s="182"/>
      <c r="AQ98" s="182"/>
      <c r="AR98" s="182"/>
      <c r="AS98" s="182"/>
      <c r="AT98" s="182"/>
      <c r="AU98" s="182"/>
      <c r="AV98" s="182"/>
      <c r="AW98" s="182"/>
      <c r="AX98" s="182"/>
      <c r="AY98" s="182"/>
      <c r="AZ98" s="182"/>
      <c r="BA98" s="31"/>
      <c r="BB98" s="182"/>
      <c r="BC98" s="182"/>
      <c r="BD98" s="182"/>
      <c r="BE98" s="182"/>
      <c r="BF98" s="31"/>
      <c r="BG98" s="182"/>
      <c r="BH98" s="182"/>
      <c r="BI98" s="31"/>
      <c r="BJ98" s="31"/>
      <c r="BK98" s="31"/>
      <c r="BL98" s="31"/>
      <c r="BM98" s="31"/>
      <c r="BN98" s="31"/>
      <c r="BO98" s="31"/>
      <c r="BP98" s="182"/>
      <c r="BQ98" s="31"/>
      <c r="BR98" s="31"/>
      <c r="BS98" s="31"/>
      <c r="BT98" s="31"/>
      <c r="BU98" s="31"/>
      <c r="BV98" s="31"/>
      <c r="BW98" s="31"/>
      <c r="BX98" s="182"/>
      <c r="BY98" s="31"/>
      <c r="BZ98" s="31"/>
      <c r="CA98" s="31"/>
      <c r="CB98" s="31"/>
      <c r="CC98" s="31"/>
      <c r="CD98" s="31"/>
      <c r="CE98" s="31"/>
      <c r="CF98" s="182"/>
      <c r="CG98" s="31"/>
      <c r="CH98" s="31"/>
      <c r="CI98" s="31"/>
      <c r="CJ98" s="31"/>
      <c r="CK98" s="31"/>
      <c r="CL98" s="31"/>
      <c r="CM98" s="31"/>
      <c r="CN98" s="182"/>
      <c r="CO98" s="31"/>
      <c r="CP98" s="31"/>
      <c r="CQ98" s="31"/>
      <c r="CR98" s="31"/>
      <c r="CS98" s="31"/>
      <c r="CT98" s="31"/>
      <c r="CU98" s="31"/>
      <c r="CV98" s="182"/>
      <c r="CW98" s="31"/>
      <c r="CX98" s="31"/>
      <c r="CY98" s="31"/>
      <c r="CZ98" s="31"/>
      <c r="DA98" s="31"/>
      <c r="DB98" s="31"/>
      <c r="DC98" s="31"/>
    </row>
    <row r="99" ht="17.25" customHeight="1">
      <c r="A99" s="182"/>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839"/>
      <c r="AF99" s="182"/>
      <c r="AG99" s="182"/>
      <c r="AH99" s="182"/>
      <c r="AI99" s="182"/>
      <c r="AJ99" s="182"/>
      <c r="AK99" s="182"/>
      <c r="AL99" s="182"/>
      <c r="AM99" s="182"/>
      <c r="AN99" s="182"/>
      <c r="AO99" s="45"/>
      <c r="AP99" s="182"/>
      <c r="AQ99" s="182"/>
      <c r="AR99" s="182"/>
      <c r="AS99" s="182"/>
      <c r="AT99" s="182"/>
      <c r="AU99" s="182"/>
      <c r="AV99" s="182"/>
      <c r="AW99" s="182"/>
      <c r="AX99" s="182"/>
      <c r="AY99" s="182"/>
      <c r="AZ99" s="182"/>
      <c r="BA99" s="31"/>
      <c r="BB99" s="182"/>
      <c r="BC99" s="182"/>
      <c r="BD99" s="182"/>
      <c r="BE99" s="182"/>
      <c r="BF99" s="31"/>
      <c r="BG99" s="182"/>
      <c r="BH99" s="182"/>
      <c r="BI99" s="31"/>
      <c r="BJ99" s="31"/>
      <c r="BK99" s="31"/>
      <c r="BL99" s="31"/>
      <c r="BM99" s="31"/>
      <c r="BN99" s="31"/>
      <c r="BO99" s="31"/>
      <c r="BP99" s="182"/>
      <c r="BQ99" s="31"/>
      <c r="BR99" s="31"/>
      <c r="BS99" s="31"/>
      <c r="BT99" s="31"/>
      <c r="BU99" s="31"/>
      <c r="BV99" s="31"/>
      <c r="BW99" s="31"/>
      <c r="BX99" s="182"/>
      <c r="BY99" s="31"/>
      <c r="BZ99" s="31"/>
      <c r="CA99" s="31"/>
      <c r="CB99" s="31"/>
      <c r="CC99" s="31"/>
      <c r="CD99" s="31"/>
      <c r="CE99" s="31"/>
      <c r="CF99" s="182"/>
      <c r="CG99" s="31"/>
      <c r="CH99" s="31"/>
      <c r="CI99" s="31"/>
      <c r="CJ99" s="31"/>
      <c r="CK99" s="31"/>
      <c r="CL99" s="31"/>
      <c r="CM99" s="31"/>
      <c r="CN99" s="182"/>
      <c r="CO99" s="31"/>
      <c r="CP99" s="31"/>
      <c r="CQ99" s="31"/>
      <c r="CR99" s="31"/>
      <c r="CS99" s="31"/>
      <c r="CT99" s="31"/>
      <c r="CU99" s="31"/>
      <c r="CV99" s="182"/>
      <c r="CW99" s="31"/>
      <c r="CX99" s="31"/>
      <c r="CY99" s="31"/>
      <c r="CZ99" s="31"/>
      <c r="DA99" s="31"/>
      <c r="DB99" s="31"/>
      <c r="DC99" s="31"/>
    </row>
    <row r="100" ht="17.25" customHeight="1">
      <c r="A100" s="182"/>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839"/>
      <c r="AF100" s="182"/>
      <c r="AG100" s="182"/>
      <c r="AH100" s="182"/>
      <c r="AI100" s="182"/>
      <c r="AJ100" s="182"/>
      <c r="AK100" s="182"/>
      <c r="AL100" s="182"/>
      <c r="AM100" s="182"/>
      <c r="AN100" s="182"/>
      <c r="AO100" s="45"/>
      <c r="AP100" s="182"/>
      <c r="AQ100" s="182"/>
      <c r="AR100" s="182"/>
      <c r="AS100" s="182"/>
      <c r="AT100" s="182"/>
      <c r="AU100" s="182"/>
      <c r="AV100" s="182"/>
      <c r="AW100" s="182"/>
      <c r="AX100" s="182"/>
      <c r="AY100" s="182"/>
      <c r="AZ100" s="182"/>
      <c r="BA100" s="31"/>
      <c r="BB100" s="182"/>
      <c r="BC100" s="182"/>
      <c r="BD100" s="182"/>
      <c r="BE100" s="182"/>
      <c r="BF100" s="31"/>
      <c r="BG100" s="182"/>
      <c r="BH100" s="182"/>
      <c r="BI100" s="31"/>
      <c r="BJ100" s="31"/>
      <c r="BK100" s="31"/>
      <c r="BL100" s="31"/>
      <c r="BM100" s="31"/>
      <c r="BN100" s="31"/>
      <c r="BO100" s="31"/>
      <c r="BP100" s="182"/>
      <c r="BQ100" s="31"/>
      <c r="BR100" s="31"/>
      <c r="BS100" s="31"/>
      <c r="BT100" s="31"/>
      <c r="BU100" s="31"/>
      <c r="BV100" s="31"/>
      <c r="BW100" s="31"/>
      <c r="BX100" s="182"/>
      <c r="BY100" s="31"/>
      <c r="BZ100" s="31"/>
      <c r="CA100" s="31"/>
      <c r="CB100" s="31"/>
      <c r="CC100" s="31"/>
      <c r="CD100" s="31"/>
      <c r="CE100" s="31"/>
      <c r="CF100" s="182"/>
      <c r="CG100" s="31"/>
      <c r="CH100" s="31"/>
      <c r="CI100" s="31"/>
      <c r="CJ100" s="31"/>
      <c r="CK100" s="31"/>
      <c r="CL100" s="31"/>
      <c r="CM100" s="31"/>
      <c r="CN100" s="182"/>
      <c r="CO100" s="31"/>
      <c r="CP100" s="31"/>
      <c r="CQ100" s="31"/>
      <c r="CR100" s="31"/>
      <c r="CS100" s="31"/>
      <c r="CT100" s="31"/>
      <c r="CU100" s="31"/>
      <c r="CV100" s="182"/>
      <c r="CW100" s="31"/>
      <c r="CX100" s="31"/>
      <c r="CY100" s="31"/>
      <c r="CZ100" s="31"/>
      <c r="DA100" s="31"/>
      <c r="DB100" s="31"/>
      <c r="DC100" s="31"/>
    </row>
  </sheetData>
  <mergeCells count="460">
    <mergeCell ref="DA36:DB36"/>
    <mergeCell ref="DA35:DB35"/>
    <mergeCell ref="CS39:CT39"/>
    <mergeCell ref="CS37:CT37"/>
    <mergeCell ref="CS38:CT38"/>
    <mergeCell ref="CS36:CT36"/>
    <mergeCell ref="CW36:CX36"/>
    <mergeCell ref="CS35:CT35"/>
    <mergeCell ref="CW35:CX35"/>
    <mergeCell ref="CG54:CL54"/>
    <mergeCell ref="CK53:CL53"/>
    <mergeCell ref="CS53:CT53"/>
    <mergeCell ref="DA53:DB53"/>
    <mergeCell ref="CS52:CT52"/>
    <mergeCell ref="DA52:DB52"/>
    <mergeCell ref="CO50:CT50"/>
    <mergeCell ref="CY46:DB46"/>
    <mergeCell ref="CW46:CX46"/>
    <mergeCell ref="DA44:DB44"/>
    <mergeCell ref="CW45:CX45"/>
    <mergeCell ref="CY45:DB45"/>
    <mergeCell ref="CW48:DB49"/>
    <mergeCell ref="CW50:DB50"/>
    <mergeCell ref="CQ47:CT47"/>
    <mergeCell ref="CW47:CX47"/>
    <mergeCell ref="CY47:DB47"/>
    <mergeCell ref="CO48:CT49"/>
    <mergeCell ref="CQ46:CT46"/>
    <mergeCell ref="CG45:CH45"/>
    <mergeCell ref="CI45:CL45"/>
    <mergeCell ref="CQ45:CT45"/>
    <mergeCell ref="CK39:CL39"/>
    <mergeCell ref="CK37:CL37"/>
    <mergeCell ref="CO47:CP47"/>
    <mergeCell ref="CO46:CP46"/>
    <mergeCell ref="CO45:CP45"/>
    <mergeCell ref="CO41:CP41"/>
    <mergeCell ref="CS41:CT41"/>
    <mergeCell ref="CS44:CT44"/>
    <mergeCell ref="CS40:CT40"/>
    <mergeCell ref="CO39:CP39"/>
    <mergeCell ref="CO40:CP40"/>
    <mergeCell ref="CO37:CP37"/>
    <mergeCell ref="CO38:CP38"/>
    <mergeCell ref="CO36:CP36"/>
    <mergeCell ref="CO35:CP35"/>
    <mergeCell ref="CO34:CP34"/>
    <mergeCell ref="AY34:BA34"/>
    <mergeCell ref="AY33:BA33"/>
    <mergeCell ref="BD33:BF33"/>
    <mergeCell ref="BI33:BN33"/>
    <mergeCell ref="BQ33:BV33"/>
    <mergeCell ref="BI32:BN32"/>
    <mergeCell ref="BI31:BJ31"/>
    <mergeCell ref="CC29:CD29"/>
    <mergeCell ref="CC28:CD28"/>
    <mergeCell ref="CA27:CD27"/>
    <mergeCell ref="BU28:BV28"/>
    <mergeCell ref="BS27:BV27"/>
    <mergeCell ref="BQ32:BV32"/>
    <mergeCell ref="BQ31:BR31"/>
    <mergeCell ref="BY31:BZ31"/>
    <mergeCell ref="BM29:BN29"/>
    <mergeCell ref="BU29:BV29"/>
    <mergeCell ref="BM28:BN28"/>
    <mergeCell ref="BK27:BN27"/>
    <mergeCell ref="BY23:BZ23"/>
    <mergeCell ref="CA23:CD23"/>
    <mergeCell ref="BY22:BZ22"/>
    <mergeCell ref="CA22:CD22"/>
    <mergeCell ref="BY21:BZ21"/>
    <mergeCell ref="CA21:CD21"/>
    <mergeCell ref="BQ26:BV26"/>
    <mergeCell ref="BQ24:BV25"/>
    <mergeCell ref="BI26:BN26"/>
    <mergeCell ref="BY26:CD26"/>
    <mergeCell ref="BK23:BN23"/>
    <mergeCell ref="BQ23:BR23"/>
    <mergeCell ref="BS23:BV23"/>
    <mergeCell ref="BI24:BN25"/>
    <mergeCell ref="BY24:CD25"/>
    <mergeCell ref="BD20:BF20"/>
    <mergeCell ref="BD21:BF21"/>
    <mergeCell ref="BI23:BJ23"/>
    <mergeCell ref="BI22:BJ22"/>
    <mergeCell ref="BK22:BN22"/>
    <mergeCell ref="BQ22:BR22"/>
    <mergeCell ref="BS22:BV22"/>
    <mergeCell ref="AY20:BA20"/>
    <mergeCell ref="AY21:BA21"/>
    <mergeCell ref="CC18:CD18"/>
    <mergeCell ref="CC17:CD17"/>
    <mergeCell ref="CC16:CD16"/>
    <mergeCell ref="CC15:CD15"/>
    <mergeCell ref="BU17:BV17"/>
    <mergeCell ref="BU16:BV16"/>
    <mergeCell ref="BY16:BZ16"/>
    <mergeCell ref="BM16:BN16"/>
    <mergeCell ref="BM15:BN15"/>
    <mergeCell ref="BI21:BJ21"/>
    <mergeCell ref="BK21:BN21"/>
    <mergeCell ref="BM18:BN18"/>
    <mergeCell ref="BI17:BJ17"/>
    <mergeCell ref="BM17:BN17"/>
    <mergeCell ref="BI16:BJ16"/>
    <mergeCell ref="BI15:BJ15"/>
    <mergeCell ref="BQ15:BR15"/>
    <mergeCell ref="BU15:BV15"/>
    <mergeCell ref="BY15:BZ15"/>
    <mergeCell ref="CS16:CT16"/>
    <mergeCell ref="CS15:CT15"/>
    <mergeCell ref="CQ20:CT20"/>
    <mergeCell ref="CO20:CP20"/>
    <mergeCell ref="CO17:CP17"/>
    <mergeCell ref="CO18:CP18"/>
    <mergeCell ref="CS17:CT17"/>
    <mergeCell ref="CO16:CP16"/>
    <mergeCell ref="CO15:CP15"/>
    <mergeCell ref="CO10:CP10"/>
    <mergeCell ref="CO9:CP9"/>
    <mergeCell ref="CO13:CP13"/>
    <mergeCell ref="CS13:CT13"/>
    <mergeCell ref="CO12:CP12"/>
    <mergeCell ref="CS12:CT12"/>
    <mergeCell ref="CO11:CP11"/>
    <mergeCell ref="CS11:CT11"/>
    <mergeCell ref="CS10:CT10"/>
    <mergeCell ref="CS9:CT9"/>
    <mergeCell ref="CO31:CP31"/>
    <mergeCell ref="CS29:CT29"/>
    <mergeCell ref="DA29:DB29"/>
    <mergeCell ref="CS28:CT28"/>
    <mergeCell ref="DA28:DB28"/>
    <mergeCell ref="CQ27:CT27"/>
    <mergeCell ref="CY27:DB27"/>
    <mergeCell ref="CO26:CT26"/>
    <mergeCell ref="CW26:DB26"/>
    <mergeCell ref="CO24:CT25"/>
    <mergeCell ref="CW24:DB25"/>
    <mergeCell ref="CO23:CP23"/>
    <mergeCell ref="CQ23:CT23"/>
    <mergeCell ref="CY23:DB23"/>
    <mergeCell ref="CW22:CX22"/>
    <mergeCell ref="CY22:DB22"/>
    <mergeCell ref="CS18:CT18"/>
    <mergeCell ref="CW18:CX18"/>
    <mergeCell ref="DA18:DB18"/>
    <mergeCell ref="CS19:CT19"/>
    <mergeCell ref="DA19:DB19"/>
    <mergeCell ref="DA17:DB17"/>
    <mergeCell ref="DA16:DB16"/>
    <mergeCell ref="DA15:DB15"/>
    <mergeCell ref="CW23:CX23"/>
    <mergeCell ref="CY21:DB21"/>
    <mergeCell ref="CO21:CP21"/>
    <mergeCell ref="CQ21:CT21"/>
    <mergeCell ref="CO22:CP22"/>
    <mergeCell ref="CQ22:CT22"/>
    <mergeCell ref="CY20:DB20"/>
    <mergeCell ref="CO14:CP14"/>
    <mergeCell ref="CS14:CT14"/>
    <mergeCell ref="DA14:DB14"/>
    <mergeCell ref="DA13:DB13"/>
    <mergeCell ref="DA12:DB12"/>
    <mergeCell ref="CO7:CP7"/>
    <mergeCell ref="CS7:CT7"/>
    <mergeCell ref="CW12:CX12"/>
    <mergeCell ref="CW11:CX11"/>
    <mergeCell ref="DA11:DB11"/>
    <mergeCell ref="DA10:DB10"/>
    <mergeCell ref="DA9:DB9"/>
    <mergeCell ref="CW7:CX7"/>
    <mergeCell ref="DA7:DB7"/>
    <mergeCell ref="BI8:BJ8"/>
    <mergeCell ref="BI7:BJ7"/>
    <mergeCell ref="BM7:BN7"/>
    <mergeCell ref="BQ7:BR7"/>
    <mergeCell ref="BU7:BV7"/>
    <mergeCell ref="BM10:BN10"/>
    <mergeCell ref="BM9:BN9"/>
    <mergeCell ref="AY8:BA8"/>
    <mergeCell ref="BD8:BF8"/>
    <mergeCell ref="BM8:BN8"/>
    <mergeCell ref="AY7:BA7"/>
    <mergeCell ref="BD7:BF7"/>
    <mergeCell ref="BQ20:BR20"/>
    <mergeCell ref="BS20:BV20"/>
    <mergeCell ref="BY20:BZ20"/>
    <mergeCell ref="CA20:CD20"/>
    <mergeCell ref="CC19:CD19"/>
    <mergeCell ref="BY18:BZ18"/>
    <mergeCell ref="BY17:BZ17"/>
    <mergeCell ref="BQ21:BR21"/>
    <mergeCell ref="BS21:BV21"/>
    <mergeCell ref="BU19:BV19"/>
    <mergeCell ref="BQ18:BR18"/>
    <mergeCell ref="BU18:BV18"/>
    <mergeCell ref="BQ17:BR17"/>
    <mergeCell ref="BQ16:BR16"/>
    <mergeCell ref="BI14:BJ14"/>
    <mergeCell ref="BM14:BN14"/>
    <mergeCell ref="BU14:BV14"/>
    <mergeCell ref="CC14:CD14"/>
    <mergeCell ref="BM13:BN13"/>
    <mergeCell ref="BU13:BV13"/>
    <mergeCell ref="CC13:CD13"/>
    <mergeCell ref="BI13:BJ13"/>
    <mergeCell ref="BI12:BJ12"/>
    <mergeCell ref="BM12:BN12"/>
    <mergeCell ref="BI11:BJ11"/>
    <mergeCell ref="BM11:BN11"/>
    <mergeCell ref="BI10:BJ10"/>
    <mergeCell ref="BI9:BJ9"/>
    <mergeCell ref="BQ10:BR10"/>
    <mergeCell ref="BQ9:BR9"/>
    <mergeCell ref="BQ8:BR8"/>
    <mergeCell ref="BU9:BV9"/>
    <mergeCell ref="BU8:BV8"/>
    <mergeCell ref="BQ14:BR14"/>
    <mergeCell ref="BQ13:BR13"/>
    <mergeCell ref="BQ12:BR12"/>
    <mergeCell ref="BU12:BV12"/>
    <mergeCell ref="BQ11:BR11"/>
    <mergeCell ref="BU11:BV11"/>
    <mergeCell ref="BU10:BV10"/>
    <mergeCell ref="BI4:BJ4"/>
    <mergeCell ref="BI1:BJ1"/>
    <mergeCell ref="BI2:BN2"/>
    <mergeCell ref="BQ2:BV2"/>
    <mergeCell ref="BY2:CD2"/>
    <mergeCell ref="CG2:CL2"/>
    <mergeCell ref="CO2:CT2"/>
    <mergeCell ref="CW2:DB2"/>
    <mergeCell ref="BQ1:BR1"/>
    <mergeCell ref="BY1:BZ1"/>
    <mergeCell ref="CG1:CH1"/>
    <mergeCell ref="CO1:CP1"/>
    <mergeCell ref="CW1:CX1"/>
    <mergeCell ref="BI3:BN3"/>
    <mergeCell ref="BQ3:BV3"/>
    <mergeCell ref="BY3:CD3"/>
    <mergeCell ref="CG3:CL3"/>
    <mergeCell ref="CO3:CT3"/>
    <mergeCell ref="CW3:DB3"/>
    <mergeCell ref="BM6:BN6"/>
    <mergeCell ref="BQ6:BR6"/>
    <mergeCell ref="BI5:BJ5"/>
    <mergeCell ref="BM5:BN5"/>
    <mergeCell ref="BQ5:BR5"/>
    <mergeCell ref="BM4:BN4"/>
    <mergeCell ref="BQ4:BR4"/>
    <mergeCell ref="BY11:BZ11"/>
    <mergeCell ref="BY7:BZ7"/>
    <mergeCell ref="BY14:BZ14"/>
    <mergeCell ref="BY13:BZ13"/>
    <mergeCell ref="BY12:BZ12"/>
    <mergeCell ref="CC12:CD12"/>
    <mergeCell ref="CC11:CD11"/>
    <mergeCell ref="CC10:CD10"/>
    <mergeCell ref="CC9:CD9"/>
    <mergeCell ref="CC7:CD7"/>
    <mergeCell ref="BY10:BZ10"/>
    <mergeCell ref="BY9:BZ9"/>
    <mergeCell ref="CO8:CP8"/>
    <mergeCell ref="CS8:CT8"/>
    <mergeCell ref="DA8:DB8"/>
    <mergeCell ref="BY8:BZ8"/>
    <mergeCell ref="CC8:CD8"/>
    <mergeCell ref="CG7:CH7"/>
    <mergeCell ref="CK7:CL7"/>
    <mergeCell ref="CO6:CP6"/>
    <mergeCell ref="CS6:CT6"/>
    <mergeCell ref="CW6:CX6"/>
    <mergeCell ref="DA6:DB6"/>
    <mergeCell ref="BI6:BJ6"/>
    <mergeCell ref="CC6:CD6"/>
    <mergeCell ref="BU6:BV6"/>
    <mergeCell ref="BY6:BZ6"/>
    <mergeCell ref="CO5:CP5"/>
    <mergeCell ref="CS5:CT5"/>
    <mergeCell ref="CW5:CX5"/>
    <mergeCell ref="DA5:DB5"/>
    <mergeCell ref="BU5:BV5"/>
    <mergeCell ref="CC5:CD5"/>
    <mergeCell ref="CC4:CD4"/>
    <mergeCell ref="BY5:BZ5"/>
    <mergeCell ref="CO4:CP4"/>
    <mergeCell ref="CS4:CT4"/>
    <mergeCell ref="CW4:CX4"/>
    <mergeCell ref="DA4:DB4"/>
    <mergeCell ref="BU4:BV4"/>
    <mergeCell ref="BY4:BZ4"/>
    <mergeCell ref="BI57:BN57"/>
    <mergeCell ref="BQ57:BV57"/>
    <mergeCell ref="CG57:CL57"/>
    <mergeCell ref="CW57:DB57"/>
    <mergeCell ref="BQ56:BV56"/>
    <mergeCell ref="CG56:CL56"/>
    <mergeCell ref="CW56:DB56"/>
    <mergeCell ref="CO57:CT57"/>
    <mergeCell ref="CO56:CT56"/>
    <mergeCell ref="CI55:CL55"/>
    <mergeCell ref="CQ55:CT55"/>
    <mergeCell ref="CY55:DB55"/>
    <mergeCell ref="CO54:CT54"/>
    <mergeCell ref="CW54:DB54"/>
    <mergeCell ref="BU53:BV53"/>
    <mergeCell ref="BU52:BV52"/>
    <mergeCell ref="BK51:BN51"/>
    <mergeCell ref="BS51:BV51"/>
    <mergeCell ref="CI51:CL51"/>
    <mergeCell ref="CQ51:CT51"/>
    <mergeCell ref="CY51:DB51"/>
    <mergeCell ref="BI56:BN56"/>
    <mergeCell ref="BK55:BN55"/>
    <mergeCell ref="BS55:BV55"/>
    <mergeCell ref="BI54:BN54"/>
    <mergeCell ref="BQ54:BV54"/>
    <mergeCell ref="BM53:BN53"/>
    <mergeCell ref="BM52:BN52"/>
    <mergeCell ref="BY50:CD50"/>
    <mergeCell ref="BY48:CD49"/>
    <mergeCell ref="BY57:CD57"/>
    <mergeCell ref="BY56:CD56"/>
    <mergeCell ref="CA55:CD55"/>
    <mergeCell ref="BY54:CD54"/>
    <mergeCell ref="CC53:CD53"/>
    <mergeCell ref="CC52:CD52"/>
    <mergeCell ref="CA51:CD51"/>
    <mergeCell ref="BI36:BJ36"/>
    <mergeCell ref="BI35:BJ35"/>
    <mergeCell ref="BM35:BN35"/>
    <mergeCell ref="BQ35:BR35"/>
    <mergeCell ref="BU35:BV35"/>
    <mergeCell ref="BY35:BZ35"/>
    <mergeCell ref="CC35:CD35"/>
    <mergeCell ref="BD34:BF34"/>
    <mergeCell ref="BI34:BJ34"/>
    <mergeCell ref="BM34:BN34"/>
    <mergeCell ref="BQ34:BR34"/>
    <mergeCell ref="BU34:BV34"/>
    <mergeCell ref="BY34:BZ34"/>
    <mergeCell ref="CC34:CD34"/>
    <mergeCell ref="BK46:BN46"/>
    <mergeCell ref="BQ46:BR46"/>
    <mergeCell ref="BY46:BZ46"/>
    <mergeCell ref="CA46:CD46"/>
    <mergeCell ref="BK47:BN47"/>
    <mergeCell ref="BQ47:BR47"/>
    <mergeCell ref="BY47:BZ47"/>
    <mergeCell ref="CA47:CD47"/>
    <mergeCell ref="BI50:BN50"/>
    <mergeCell ref="BQ50:BV50"/>
    <mergeCell ref="BI48:BN49"/>
    <mergeCell ref="BQ48:BV49"/>
    <mergeCell ref="BD46:BF46"/>
    <mergeCell ref="BS46:BV46"/>
    <mergeCell ref="BD47:BF47"/>
    <mergeCell ref="BS47:BV47"/>
    <mergeCell ref="BK45:BN45"/>
    <mergeCell ref="BM44:BN44"/>
    <mergeCell ref="BU44:BV44"/>
    <mergeCell ref="CC44:CD44"/>
    <mergeCell ref="BI46:BJ46"/>
    <mergeCell ref="BI47:BJ47"/>
    <mergeCell ref="BI45:BJ45"/>
    <mergeCell ref="BQ45:BR45"/>
    <mergeCell ref="BS45:BV45"/>
    <mergeCell ref="BY45:BZ45"/>
    <mergeCell ref="CA45:CD45"/>
    <mergeCell ref="AY46:BA46"/>
    <mergeCell ref="AY47:BA47"/>
    <mergeCell ref="BM36:BN36"/>
    <mergeCell ref="BQ36:BR36"/>
    <mergeCell ref="BU36:BV36"/>
    <mergeCell ref="BY36:BZ36"/>
    <mergeCell ref="CC36:CD36"/>
    <mergeCell ref="BY33:CD33"/>
    <mergeCell ref="BY32:CD32"/>
    <mergeCell ref="CW32:DB32"/>
    <mergeCell ref="CW31:CX31"/>
    <mergeCell ref="CS34:CT34"/>
    <mergeCell ref="CW34:CX34"/>
    <mergeCell ref="DA34:DB34"/>
    <mergeCell ref="CO33:CT33"/>
    <mergeCell ref="CW33:DB33"/>
    <mergeCell ref="CG33:CL33"/>
    <mergeCell ref="CO32:CT32"/>
    <mergeCell ref="CW10:CX10"/>
    <mergeCell ref="CW9:CX9"/>
    <mergeCell ref="CW8:CX8"/>
    <mergeCell ref="CW21:CX21"/>
    <mergeCell ref="CW20:CX20"/>
    <mergeCell ref="CW17:CX17"/>
    <mergeCell ref="CW16:CX16"/>
    <mergeCell ref="CW15:CX15"/>
    <mergeCell ref="CW14:CX14"/>
    <mergeCell ref="CW13:CX13"/>
    <mergeCell ref="CG22:CH22"/>
    <mergeCell ref="CG21:CH21"/>
    <mergeCell ref="CG20:CH20"/>
    <mergeCell ref="CG18:CH18"/>
    <mergeCell ref="CG17:CH17"/>
    <mergeCell ref="CG16:CH16"/>
    <mergeCell ref="CG15:CH15"/>
    <mergeCell ref="CG14:CH14"/>
    <mergeCell ref="CG13:CH13"/>
    <mergeCell ref="CG12:CH12"/>
    <mergeCell ref="CG11:CH11"/>
    <mergeCell ref="CG10:CH10"/>
    <mergeCell ref="CG9:CH9"/>
    <mergeCell ref="CG8:CH8"/>
    <mergeCell ref="CG46:CH46"/>
    <mergeCell ref="CG39:CH39"/>
    <mergeCell ref="CG37:CH37"/>
    <mergeCell ref="CG38:CH38"/>
    <mergeCell ref="CG36:CH36"/>
    <mergeCell ref="CG35:CH35"/>
    <mergeCell ref="CG34:CH34"/>
    <mergeCell ref="CK52:CL52"/>
    <mergeCell ref="CG50:CL50"/>
    <mergeCell ref="CG48:CL49"/>
    <mergeCell ref="CG47:CH47"/>
    <mergeCell ref="CI46:CL46"/>
    <mergeCell ref="CI47:CL47"/>
    <mergeCell ref="CK44:CL44"/>
    <mergeCell ref="CK38:CL38"/>
    <mergeCell ref="CK36:CL36"/>
    <mergeCell ref="CK35:CL35"/>
    <mergeCell ref="CK34:CL34"/>
    <mergeCell ref="CG32:CL32"/>
    <mergeCell ref="CG31:CH31"/>
    <mergeCell ref="CK29:CL29"/>
    <mergeCell ref="CK28:CL28"/>
    <mergeCell ref="CI27:CL27"/>
    <mergeCell ref="CG26:CL26"/>
    <mergeCell ref="CG24:CL25"/>
    <mergeCell ref="CG23:CH23"/>
    <mergeCell ref="CI23:CL23"/>
    <mergeCell ref="CI22:CL22"/>
    <mergeCell ref="CI21:CL21"/>
    <mergeCell ref="CK19:CL19"/>
    <mergeCell ref="CI20:CL20"/>
    <mergeCell ref="CK17:CL17"/>
    <mergeCell ref="CK18:CL18"/>
    <mergeCell ref="CK16:CL16"/>
    <mergeCell ref="CK15:CL15"/>
    <mergeCell ref="CG6:CH6"/>
    <mergeCell ref="CG5:CH5"/>
    <mergeCell ref="CG4:CH4"/>
    <mergeCell ref="CK6:CL6"/>
    <mergeCell ref="CK5:CL5"/>
    <mergeCell ref="CK4:CL4"/>
    <mergeCell ref="CK14:CL14"/>
    <mergeCell ref="CK13:CL13"/>
    <mergeCell ref="CK12:CL12"/>
    <mergeCell ref="CK11:CL11"/>
    <mergeCell ref="CK10:CL10"/>
    <mergeCell ref="CK9:CL9"/>
    <mergeCell ref="CK8:CL8"/>
  </mergeCells>
  <printOptions/>
  <pageMargins bottom="0.3940944881889764" footer="0.0" header="0.0" left="0.0" right="0.0" top="0.3940944881889764"/>
  <pageSetup orientation="portrait" pageOrder="overThenDown"/>
  <headerFooter>
    <oddHeader>&amp;C&amp;A</oddHeader>
    <oddFooter>&amp;Cページ &amp;P</oddFooter>
  </headerFooter>
  <colBreaks count="1" manualBreakCount="1">
    <brk id="91" man="1"/>
  </colBreak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1" width="10.71"/>
    <col customWidth="1" hidden="1" min="2" max="2" width="0.43"/>
    <col customWidth="1" hidden="1" min="3" max="3" width="2.14"/>
    <col customWidth="1" hidden="1" min="4" max="8" width="10.71"/>
    <col customWidth="1" hidden="1" min="9" max="9" width="13.29"/>
    <col customWidth="1" hidden="1" min="10" max="10" width="2.86"/>
    <col customWidth="1" hidden="1" min="11" max="11" width="1.29"/>
    <col customWidth="1" hidden="1" min="12" max="14" width="0.43"/>
    <col customWidth="1" hidden="1" min="15" max="15" width="2.14"/>
    <col customWidth="1" hidden="1" min="16" max="16" width="7.43"/>
    <col customWidth="1" hidden="1" min="17" max="17" width="10.57"/>
    <col customWidth="1" hidden="1" min="18" max="18" width="6.71"/>
    <col customWidth="1" hidden="1" min="19" max="19" width="5.14"/>
    <col customWidth="1" hidden="1" min="20" max="20" width="8.29"/>
    <col customWidth="1" hidden="1" min="21" max="21" width="6.0"/>
    <col customWidth="1" hidden="1" min="22" max="22" width="0.29"/>
    <col customWidth="1" hidden="1" min="23" max="23" width="2.14"/>
    <col customWidth="1" hidden="1" min="24" max="24" width="8.29"/>
    <col customWidth="1" hidden="1" min="25" max="25" width="10.57"/>
    <col customWidth="1" hidden="1" min="26" max="26" width="6.71"/>
    <col customWidth="1" hidden="1" min="27" max="27" width="5.14"/>
    <col customWidth="1" hidden="1" min="28" max="28" width="6.71"/>
    <col customWidth="1" hidden="1" min="29" max="29" width="6.0"/>
    <col customWidth="1" min="30" max="30" width="6.57"/>
    <col customWidth="1" min="31" max="31" width="4.71"/>
    <col customWidth="1" min="32" max="32" width="13.71"/>
    <col customWidth="1" min="33" max="35" width="8.86"/>
    <col customWidth="1" min="36" max="36" width="15.29"/>
    <col customWidth="1" min="37" max="37" width="8.86"/>
    <col customWidth="1" min="38" max="38" width="7.43"/>
    <col customWidth="1" min="39" max="39" width="4.0"/>
    <col customWidth="1" min="40" max="40" width="4.71"/>
    <col customWidth="1" min="41" max="41" width="6.71"/>
    <col customWidth="1" min="42" max="42" width="12.14"/>
    <col customWidth="1" min="43" max="43" width="14.86"/>
    <col customWidth="1" min="44" max="48" width="9.86"/>
    <col customWidth="1" min="49" max="50" width="6.71"/>
    <col customWidth="1" min="51" max="55" width="10.57"/>
  </cols>
  <sheetData>
    <row r="1" ht="14.25" customHeight="1">
      <c r="A1" s="182"/>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839"/>
      <c r="AF1" s="909" t="s">
        <v>804</v>
      </c>
      <c r="AG1" s="182"/>
      <c r="AH1" s="182"/>
      <c r="AI1" s="833" t="s">
        <v>805</v>
      </c>
      <c r="AJ1" s="182"/>
      <c r="AK1" s="182"/>
      <c r="AL1" s="182"/>
      <c r="AM1" s="182"/>
      <c r="AN1" s="182"/>
      <c r="AO1" s="182"/>
      <c r="AP1" s="909" t="s">
        <v>806</v>
      </c>
      <c r="AQ1" s="182"/>
      <c r="AR1" s="910" t="s">
        <v>807</v>
      </c>
      <c r="AS1" s="182"/>
      <c r="AT1" s="182"/>
      <c r="AU1" s="182"/>
      <c r="AV1" s="911"/>
      <c r="AW1" s="182"/>
      <c r="AX1" s="182"/>
      <c r="AY1" s="182"/>
      <c r="AZ1" s="182" t="s">
        <v>808</v>
      </c>
      <c r="BA1" s="182"/>
      <c r="BB1" s="182"/>
      <c r="BC1" s="182"/>
    </row>
    <row r="2" ht="14.25" customHeight="1">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912"/>
      <c r="AF2" s="913" t="s">
        <v>714</v>
      </c>
      <c r="AG2" s="913"/>
      <c r="AH2" s="913" t="s">
        <v>716</v>
      </c>
      <c r="AI2" s="914" t="s">
        <v>717</v>
      </c>
      <c r="AJ2" s="915" t="s">
        <v>718</v>
      </c>
      <c r="AK2" s="916" t="s">
        <v>719</v>
      </c>
      <c r="AL2" s="917" t="s">
        <v>720</v>
      </c>
      <c r="AM2" s="918"/>
      <c r="AN2" s="182"/>
      <c r="AO2" s="919"/>
      <c r="AP2" s="920"/>
      <c r="AQ2" s="920"/>
      <c r="AR2" s="920"/>
      <c r="AS2" s="921"/>
      <c r="AT2" s="920"/>
      <c r="AU2" s="922"/>
      <c r="AV2" s="923"/>
      <c r="AW2" s="182"/>
      <c r="AX2" s="182"/>
      <c r="AY2" s="839" t="s">
        <v>809</v>
      </c>
      <c r="AZ2" s="839" t="s">
        <v>810</v>
      </c>
      <c r="BA2" s="839" t="s">
        <v>811</v>
      </c>
      <c r="BB2" s="839" t="s">
        <v>727</v>
      </c>
      <c r="BC2" s="839"/>
    </row>
    <row r="3" ht="14.25" customHeight="1">
      <c r="A3" s="182"/>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924">
        <v>1.0</v>
      </c>
      <c r="AF3" s="793"/>
      <c r="AG3" s="794" t="s">
        <v>722</v>
      </c>
      <c r="AH3" s="907">
        <v>0.495</v>
      </c>
      <c r="AI3" s="908">
        <v>4000.0</v>
      </c>
      <c r="AJ3" s="794" t="s">
        <v>259</v>
      </c>
      <c r="AK3" s="801" t="str">
        <f t="shared" ref="AK3:AK17" si="3">INT(AH3*AI3)</f>
        <v>1,980</v>
      </c>
      <c r="AL3" s="802" t="str">
        <f>SUM(AK3)</f>
        <v>1,980</v>
      </c>
      <c r="AM3" s="803"/>
      <c r="AN3" s="182"/>
      <c r="AO3" s="925" t="str">
        <f t="shared" ref="AO3:AO5" si="4">AE3</f>
        <v>1</v>
      </c>
      <c r="AP3" s="920" t="str">
        <f t="shared" ref="AP3:AP5" si="5">AJ3</f>
        <v>小澤千枝子</v>
      </c>
      <c r="AQ3" s="920" t="str">
        <f t="shared" ref="AQ3:AS3" si="1">AG3</f>
        <v>釜ヶ坪489</v>
      </c>
      <c r="AR3" s="926" t="str">
        <f t="shared" si="1"/>
        <v>0.495 </v>
      </c>
      <c r="AS3" s="927" t="str">
        <f t="shared" si="1"/>
        <v>4,000</v>
      </c>
      <c r="AT3" s="920" t="str">
        <f t="shared" ref="AT3:AT5" si="7">AF3</f>
        <v/>
      </c>
      <c r="AU3" s="928" t="str">
        <f t="shared" ref="AU3:AU5" si="8">AK3</f>
        <v>1,980</v>
      </c>
      <c r="AV3" s="929" t="str">
        <f t="shared" ref="AV3:AV4" si="9">AU3</f>
        <v>1,980</v>
      </c>
      <c r="AW3" s="182"/>
      <c r="AX3" s="182"/>
      <c r="AY3" s="182" t="str">
        <f>AF4</f>
        <v>柏木龍治</v>
      </c>
      <c r="AZ3" s="182" t="str">
        <f t="shared" ref="AZ3:BB3" si="2">AG5</f>
        <v>上流193-1</v>
      </c>
      <c r="BA3" s="182" t="str">
        <f t="shared" si="2"/>
        <v>1.885</v>
      </c>
      <c r="BB3" s="182" t="str">
        <f t="shared" si="2"/>
        <v>5000</v>
      </c>
      <c r="BC3" s="803" t="str">
        <f>AK5</f>
        <v>9,425</v>
      </c>
    </row>
    <row r="4" ht="14.25" customHeight="1">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812" t="str">
        <f t="shared" ref="AE4:AE41" si="11">AE3+1</f>
        <v>2</v>
      </c>
      <c r="AF4" s="793" t="s">
        <v>261</v>
      </c>
      <c r="AG4" s="794" t="s">
        <v>728</v>
      </c>
      <c r="AH4" s="907">
        <v>0.251</v>
      </c>
      <c r="AI4" s="908">
        <v>0.0</v>
      </c>
      <c r="AJ4" s="794"/>
      <c r="AK4" s="929" t="str">
        <f t="shared" si="3"/>
        <v>0</v>
      </c>
      <c r="AL4" s="930"/>
      <c r="AM4" s="931"/>
      <c r="AN4" s="182"/>
      <c r="AO4" s="925" t="str">
        <f t="shared" si="4"/>
        <v>2</v>
      </c>
      <c r="AP4" s="920" t="str">
        <f t="shared" si="5"/>
        <v/>
      </c>
      <c r="AQ4" s="920" t="str">
        <f t="shared" ref="AQ4:AS4" si="6">AG4</f>
        <v>釜ヶ坪468</v>
      </c>
      <c r="AR4" s="926" t="str">
        <f t="shared" si="6"/>
        <v>0.251 </v>
      </c>
      <c r="AS4" s="927" t="str">
        <f t="shared" si="6"/>
        <v>0</v>
      </c>
      <c r="AT4" s="920" t="str">
        <f t="shared" si="7"/>
        <v>柏木龍治</v>
      </c>
      <c r="AU4" s="928" t="str">
        <f t="shared" si="8"/>
        <v>0</v>
      </c>
      <c r="AV4" s="929" t="str">
        <f t="shared" si="9"/>
        <v>0</v>
      </c>
      <c r="AW4" s="182"/>
      <c r="AX4" s="182"/>
      <c r="AY4" s="182" t="str">
        <f t="shared" ref="AY4:AY5" si="13">AF9</f>
        <v/>
      </c>
      <c r="AZ4" s="182" t="str">
        <f t="shared" ref="AZ4:BB4" si="10">AG10</f>
        <v>台田110</v>
      </c>
      <c r="BA4" s="182" t="str">
        <f t="shared" si="10"/>
        <v>0.967</v>
      </c>
      <c r="BB4" s="182" t="str">
        <f t="shared" si="10"/>
        <v>4000</v>
      </c>
      <c r="BC4" s="803" t="str">
        <f t="shared" ref="BC4:BC5" si="15">AK10</f>
        <v>3,868</v>
      </c>
    </row>
    <row r="5" ht="14.25" customHeight="1">
      <c r="A5" s="182"/>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812" t="str">
        <f t="shared" si="11"/>
        <v>3</v>
      </c>
      <c r="AF5" s="779"/>
      <c r="AG5" s="182" t="s">
        <v>730</v>
      </c>
      <c r="AH5" s="932">
        <v>1.885</v>
      </c>
      <c r="AI5" s="803">
        <v>5000.0</v>
      </c>
      <c r="AJ5" s="182" t="s">
        <v>274</v>
      </c>
      <c r="AK5" s="929" t="str">
        <f t="shared" si="3"/>
        <v>9,425</v>
      </c>
      <c r="AL5" s="933"/>
      <c r="AM5" s="931"/>
      <c r="AN5" s="182"/>
      <c r="AO5" s="925" t="str">
        <f t="shared" si="4"/>
        <v>3</v>
      </c>
      <c r="AP5" s="920" t="str">
        <f t="shared" si="5"/>
        <v>渋谷孝之</v>
      </c>
      <c r="AQ5" s="920" t="str">
        <f t="shared" ref="AQ5:AS5" si="12">AG5</f>
        <v>上流193-1</v>
      </c>
      <c r="AR5" s="926" t="str">
        <f t="shared" si="12"/>
        <v>1.885 </v>
      </c>
      <c r="AS5" s="927" t="str">
        <f t="shared" si="12"/>
        <v>5,000</v>
      </c>
      <c r="AT5" s="920" t="str">
        <f t="shared" si="7"/>
        <v/>
      </c>
      <c r="AU5" s="928" t="str">
        <f t="shared" si="8"/>
        <v>9,425</v>
      </c>
      <c r="AV5" s="919"/>
      <c r="AW5" s="182"/>
      <c r="AX5" s="182"/>
      <c r="AY5" s="182" t="str">
        <f t="shared" si="13"/>
        <v/>
      </c>
      <c r="AZ5" s="182" t="str">
        <f t="shared" ref="AZ5:BB5" si="14">AG11</f>
        <v>台田113</v>
      </c>
      <c r="BA5" s="182" t="str">
        <f t="shared" si="14"/>
        <v>0.916</v>
      </c>
      <c r="BB5" s="182" t="str">
        <f t="shared" si="14"/>
        <v>4000</v>
      </c>
      <c r="BC5" s="803" t="str">
        <f t="shared" si="15"/>
        <v>3,664</v>
      </c>
    </row>
    <row r="6" ht="14.25" customHeight="1">
      <c r="A6" s="182"/>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812" t="str">
        <f t="shared" si="11"/>
        <v>4</v>
      </c>
      <c r="AF6" s="779"/>
      <c r="AG6" s="182" t="s">
        <v>731</v>
      </c>
      <c r="AH6" s="932">
        <v>0.727</v>
      </c>
      <c r="AI6" s="803">
        <v>0.0</v>
      </c>
      <c r="AJ6" s="182"/>
      <c r="AK6" s="929" t="str">
        <f t="shared" si="3"/>
        <v>0</v>
      </c>
      <c r="AL6" s="933"/>
      <c r="AM6" s="931"/>
      <c r="AN6" s="182"/>
      <c r="AO6" s="925" t="str">
        <f>AE34</f>
        <v>32</v>
      </c>
      <c r="AP6" s="934" t="str">
        <f>AJ34</f>
        <v/>
      </c>
      <c r="AQ6" s="920" t="str">
        <f t="shared" ref="AQ6:AS6" si="16">AG34</f>
        <v>下川原618</v>
      </c>
      <c r="AR6" s="926" t="str">
        <f t="shared" si="16"/>
        <v>0.575 </v>
      </c>
      <c r="AS6" s="927" t="str">
        <f t="shared" si="16"/>
        <v>4,000</v>
      </c>
      <c r="AT6" s="920" t="str">
        <f>AF34</f>
        <v/>
      </c>
      <c r="AU6" s="928" t="str">
        <f>AK34</f>
        <v>2,300</v>
      </c>
      <c r="AV6" s="929" t="str">
        <f>SUM(AU5:AU6)</f>
        <v>11,725</v>
      </c>
      <c r="AW6" s="182"/>
      <c r="AX6" s="182"/>
      <c r="AY6" s="182"/>
      <c r="AZ6" s="182"/>
      <c r="BA6" s="182"/>
      <c r="BB6" s="182"/>
      <c r="BC6" s="803"/>
    </row>
    <row r="7" ht="14.25" customHeight="1">
      <c r="A7" s="182"/>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812" t="str">
        <f t="shared" si="11"/>
        <v>5</v>
      </c>
      <c r="AF7" s="779"/>
      <c r="AG7" s="182" t="s">
        <v>733</v>
      </c>
      <c r="AH7" s="932">
        <v>0.221</v>
      </c>
      <c r="AI7" s="803">
        <v>0.0</v>
      </c>
      <c r="AJ7" s="182"/>
      <c r="AK7" s="929" t="str">
        <f t="shared" si="3"/>
        <v>0</v>
      </c>
      <c r="AL7" s="933"/>
      <c r="AM7" s="931"/>
      <c r="AN7" s="182"/>
      <c r="AO7" s="925" t="str">
        <f t="shared" ref="AO7:AO10" si="18">AE6</f>
        <v>4</v>
      </c>
      <c r="AP7" s="920" t="str">
        <f t="shared" ref="AP7:AP10" si="19">AJ6</f>
        <v/>
      </c>
      <c r="AQ7" s="920" t="str">
        <f t="shared" ref="AQ7:AS7" si="17">AG6</f>
        <v>七反田458-1</v>
      </c>
      <c r="AR7" s="926" t="str">
        <f t="shared" si="17"/>
        <v>0.727 </v>
      </c>
      <c r="AS7" s="927" t="str">
        <f t="shared" si="17"/>
        <v>0</v>
      </c>
      <c r="AT7" s="920" t="str">
        <f t="shared" ref="AT7:AT10" si="21">AF6</f>
        <v/>
      </c>
      <c r="AU7" s="928" t="str">
        <f t="shared" ref="AU7:AU10" si="22">AK6</f>
        <v>0</v>
      </c>
      <c r="AV7" s="919"/>
      <c r="AW7" s="182"/>
      <c r="AX7" s="182"/>
      <c r="AY7" s="182"/>
      <c r="AZ7" s="182"/>
      <c r="BA7" s="182"/>
      <c r="BB7" s="182"/>
      <c r="BC7" s="803"/>
    </row>
    <row r="8" ht="14.25" customHeight="1">
      <c r="A8" s="182"/>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812" t="str">
        <f t="shared" si="11"/>
        <v>6</v>
      </c>
      <c r="AF8" s="779"/>
      <c r="AG8" s="182" t="s">
        <v>735</v>
      </c>
      <c r="AH8" s="932">
        <v>0.987</v>
      </c>
      <c r="AI8" s="803">
        <v>0.0</v>
      </c>
      <c r="AJ8" s="182"/>
      <c r="AK8" s="929" t="str">
        <f t="shared" si="3"/>
        <v>0</v>
      </c>
      <c r="AL8" s="933"/>
      <c r="AM8" s="931"/>
      <c r="AN8" s="182"/>
      <c r="AO8" s="925" t="str">
        <f t="shared" si="18"/>
        <v>5</v>
      </c>
      <c r="AP8" s="920" t="str">
        <f t="shared" si="19"/>
        <v/>
      </c>
      <c r="AQ8" s="920" t="str">
        <f t="shared" ref="AQ8:AS8" si="20">AG7</f>
        <v>七反田460</v>
      </c>
      <c r="AR8" s="926" t="str">
        <f t="shared" si="20"/>
        <v>0.221 </v>
      </c>
      <c r="AS8" s="927" t="str">
        <f t="shared" si="20"/>
        <v>0</v>
      </c>
      <c r="AT8" s="920" t="str">
        <f t="shared" si="21"/>
        <v/>
      </c>
      <c r="AU8" s="928" t="str">
        <f t="shared" si="22"/>
        <v>0</v>
      </c>
      <c r="AV8" s="919"/>
      <c r="AW8" s="182"/>
      <c r="AX8" s="182"/>
      <c r="AY8" s="182"/>
      <c r="AZ8" s="182"/>
      <c r="BA8" s="182"/>
      <c r="BB8" s="182"/>
      <c r="BC8" s="182"/>
    </row>
    <row r="9" ht="14.25" customHeight="1">
      <c r="A9" s="182"/>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812" t="str">
        <f t="shared" si="11"/>
        <v>7</v>
      </c>
      <c r="AF9" s="779"/>
      <c r="AG9" s="182" t="s">
        <v>736</v>
      </c>
      <c r="AH9" s="932">
        <v>0.647</v>
      </c>
      <c r="AI9" s="803">
        <v>0.0</v>
      </c>
      <c r="AJ9" s="182"/>
      <c r="AK9" s="929" t="str">
        <f t="shared" si="3"/>
        <v>0</v>
      </c>
      <c r="AL9" s="933"/>
      <c r="AM9" s="931"/>
      <c r="AN9" s="182"/>
      <c r="AO9" s="925" t="str">
        <f t="shared" si="18"/>
        <v>6</v>
      </c>
      <c r="AP9" s="920" t="str">
        <f t="shared" si="19"/>
        <v/>
      </c>
      <c r="AQ9" s="920" t="str">
        <f t="shared" ref="AQ9:AS9" si="23">AG8</f>
        <v>下流208-1</v>
      </c>
      <c r="AR9" s="926" t="str">
        <f t="shared" si="23"/>
        <v>0.987 </v>
      </c>
      <c r="AS9" s="927" t="str">
        <f t="shared" si="23"/>
        <v>0</v>
      </c>
      <c r="AT9" s="920" t="str">
        <f t="shared" si="21"/>
        <v/>
      </c>
      <c r="AU9" s="928" t="str">
        <f t="shared" si="22"/>
        <v>0</v>
      </c>
      <c r="AV9" s="919"/>
      <c r="AW9" s="182"/>
      <c r="AX9" s="182"/>
      <c r="AY9" s="182"/>
      <c r="AZ9" s="182"/>
      <c r="BA9" s="182"/>
      <c r="BB9" s="182"/>
      <c r="BC9" s="803" t="str">
        <f>SUM(BC3:BC8)</f>
        <v>16,957</v>
      </c>
    </row>
    <row r="10" ht="14.25" customHeight="1">
      <c r="A10" s="182"/>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812" t="str">
        <f t="shared" si="11"/>
        <v>8</v>
      </c>
      <c r="AF10" s="779"/>
      <c r="AG10" s="182" t="s">
        <v>737</v>
      </c>
      <c r="AH10" s="932">
        <v>0.967</v>
      </c>
      <c r="AI10" s="803">
        <v>4000.0</v>
      </c>
      <c r="AJ10" s="182"/>
      <c r="AK10" s="929" t="str">
        <f t="shared" si="3"/>
        <v>3,868</v>
      </c>
      <c r="AL10" s="933"/>
      <c r="AM10" s="931"/>
      <c r="AN10" s="182"/>
      <c r="AO10" s="925" t="str">
        <f t="shared" si="18"/>
        <v>7</v>
      </c>
      <c r="AP10" s="920" t="str">
        <f t="shared" si="19"/>
        <v/>
      </c>
      <c r="AQ10" s="920" t="str">
        <f t="shared" ref="AQ10:AS10" si="24">AG9</f>
        <v>下流209-1</v>
      </c>
      <c r="AR10" s="926" t="str">
        <f t="shared" si="24"/>
        <v>0.647 </v>
      </c>
      <c r="AS10" s="927" t="str">
        <f t="shared" si="24"/>
        <v>0</v>
      </c>
      <c r="AT10" s="920" t="str">
        <f t="shared" si="21"/>
        <v/>
      </c>
      <c r="AU10" s="928" t="str">
        <f t="shared" si="22"/>
        <v>0</v>
      </c>
      <c r="AV10" s="919"/>
      <c r="AW10" s="182"/>
      <c r="AX10" s="182"/>
      <c r="AY10" s="182" t="str">
        <f t="shared" ref="AY10:BB10" si="25">AF17</f>
        <v/>
      </c>
      <c r="AZ10" s="182" t="str">
        <f t="shared" si="25"/>
        <v>中川原668</v>
      </c>
      <c r="BA10" s="182" t="str">
        <f t="shared" si="25"/>
        <v>1.3</v>
      </c>
      <c r="BB10" s="182" t="str">
        <f t="shared" si="25"/>
        <v>5000</v>
      </c>
      <c r="BC10" s="803" t="str">
        <f>AK17</f>
        <v>6,500</v>
      </c>
    </row>
    <row r="11" ht="14.25" customHeight="1">
      <c r="A11" s="182"/>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812" t="str">
        <f t="shared" si="11"/>
        <v>9</v>
      </c>
      <c r="AF11" s="779"/>
      <c r="AG11" s="182" t="s">
        <v>739</v>
      </c>
      <c r="AH11" s="932">
        <v>0.916</v>
      </c>
      <c r="AI11" s="803">
        <v>4000.0</v>
      </c>
      <c r="AJ11" s="182"/>
      <c r="AK11" s="929" t="str">
        <f t="shared" si="3"/>
        <v>3,664</v>
      </c>
      <c r="AL11" s="933"/>
      <c r="AM11" s="931"/>
      <c r="AN11" s="182"/>
      <c r="AO11" s="925" t="str">
        <f>AE12</f>
        <v>10</v>
      </c>
      <c r="AP11" s="920" t="str">
        <f>AJ12</f>
        <v/>
      </c>
      <c r="AQ11" s="920" t="str">
        <f t="shared" ref="AQ11:AS11" si="26">AG12</f>
        <v>鎧ヶ坪470-1</v>
      </c>
      <c r="AR11" s="926" t="str">
        <f t="shared" si="26"/>
        <v>0.082 </v>
      </c>
      <c r="AS11" s="927" t="str">
        <f t="shared" si="26"/>
        <v>0</v>
      </c>
      <c r="AT11" s="920" t="str">
        <f>AF12</f>
        <v/>
      </c>
      <c r="AU11" s="928" t="str">
        <f>AK12</f>
        <v>0</v>
      </c>
      <c r="AV11" s="929"/>
      <c r="AW11" s="182"/>
      <c r="AX11" s="182"/>
      <c r="AY11" s="182"/>
      <c r="AZ11" s="182"/>
      <c r="BA11" s="182"/>
      <c r="BB11" s="182"/>
      <c r="BC11" s="182"/>
    </row>
    <row r="12" ht="14.25" customHeight="1">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812" t="str">
        <f t="shared" si="11"/>
        <v>10</v>
      </c>
      <c r="AF12" s="779"/>
      <c r="AG12" s="182" t="s">
        <v>740</v>
      </c>
      <c r="AH12" s="932">
        <v>0.082</v>
      </c>
      <c r="AI12" s="803">
        <v>0.0</v>
      </c>
      <c r="AJ12" s="182"/>
      <c r="AK12" s="929" t="str">
        <f t="shared" si="3"/>
        <v>0</v>
      </c>
      <c r="AL12" s="802" t="str">
        <f>SUM(AK4:AK12)</f>
        <v>16,957</v>
      </c>
      <c r="AM12" s="935"/>
      <c r="AN12" s="182"/>
      <c r="AO12" s="925" t="str">
        <f>AE16</f>
        <v>14</v>
      </c>
      <c r="AP12" s="920" t="str">
        <f>AJ16</f>
        <v/>
      </c>
      <c r="AQ12" s="920" t="str">
        <f t="shared" ref="AQ12:AS12" si="27">AG16</f>
        <v>七反田459-1</v>
      </c>
      <c r="AR12" s="926" t="str">
        <f t="shared" si="27"/>
        <v>0.727 </v>
      </c>
      <c r="AS12" s="927" t="str">
        <f t="shared" si="27"/>
        <v>0</v>
      </c>
      <c r="AT12" s="920" t="str">
        <f>AF16</f>
        <v/>
      </c>
      <c r="AU12" s="928" t="str">
        <f>AK16</f>
        <v>0</v>
      </c>
      <c r="AV12" s="929" t="str">
        <f>SUM(AU7:AU12)</f>
        <v>0</v>
      </c>
      <c r="AW12" s="182"/>
      <c r="AX12" s="182"/>
      <c r="AY12" s="182"/>
      <c r="AZ12" s="182"/>
      <c r="BA12" s="182"/>
      <c r="BB12" s="182"/>
      <c r="BC12" s="803"/>
    </row>
    <row r="13" ht="14.25" customHeight="1">
      <c r="A13" s="182"/>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812" t="str">
        <f t="shared" si="11"/>
        <v>11</v>
      </c>
      <c r="AF13" s="793"/>
      <c r="AG13" s="794" t="s">
        <v>812</v>
      </c>
      <c r="AH13" s="907">
        <v>0.893</v>
      </c>
      <c r="AI13" s="908">
        <v>0.0</v>
      </c>
      <c r="AJ13" s="794"/>
      <c r="AK13" s="929" t="str">
        <f t="shared" si="3"/>
        <v>0</v>
      </c>
      <c r="AL13" s="930"/>
      <c r="AM13" s="931"/>
      <c r="AN13" s="182"/>
      <c r="AO13" s="925" t="str">
        <f t="shared" ref="AO13:AO14" si="30">AE10</f>
        <v>8</v>
      </c>
      <c r="AP13" s="920" t="str">
        <f t="shared" ref="AP13:AP14" si="31">AJ10</f>
        <v/>
      </c>
      <c r="AQ13" s="920" t="str">
        <f t="shared" ref="AQ13:AS13" si="28">AG10</f>
        <v>台田110</v>
      </c>
      <c r="AR13" s="926" t="str">
        <f t="shared" si="28"/>
        <v>0.967 </v>
      </c>
      <c r="AS13" s="927" t="str">
        <f t="shared" si="28"/>
        <v>4,000</v>
      </c>
      <c r="AT13" s="920" t="str">
        <f t="shared" ref="AT13:AT14" si="33">AF10</f>
        <v/>
      </c>
      <c r="AU13" s="928" t="str">
        <f t="shared" ref="AU13:AU14" si="34">AK10</f>
        <v>3,868</v>
      </c>
      <c r="AV13" s="919"/>
      <c r="AW13" s="182"/>
      <c r="AX13" s="182"/>
      <c r="AY13" s="182" t="str">
        <f t="shared" ref="AY13:BB13" si="29">AF18</f>
        <v>渋谷精一</v>
      </c>
      <c r="AZ13" s="182" t="str">
        <f t="shared" si="29"/>
        <v>水尻514</v>
      </c>
      <c r="BA13" s="182" t="str">
        <f t="shared" si="29"/>
        <v>0.535</v>
      </c>
      <c r="BB13" s="182" t="str">
        <f t="shared" si="29"/>
        <v/>
      </c>
      <c r="BC13" s="803" t="str">
        <f>AK18</f>
        <v>800</v>
      </c>
    </row>
    <row r="14" ht="14.25" customHeight="1">
      <c r="A14" s="182"/>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812" t="str">
        <f t="shared" si="11"/>
        <v>12</v>
      </c>
      <c r="AF14" s="779"/>
      <c r="AG14" s="182" t="s">
        <v>813</v>
      </c>
      <c r="AH14" s="932">
        <v>1.2</v>
      </c>
      <c r="AI14" s="803">
        <v>0.0</v>
      </c>
      <c r="AJ14" s="182"/>
      <c r="AK14" s="929" t="str">
        <f t="shared" si="3"/>
        <v>0</v>
      </c>
      <c r="AL14" s="933"/>
      <c r="AM14" s="931"/>
      <c r="AN14" s="182"/>
      <c r="AO14" s="925" t="str">
        <f t="shared" si="30"/>
        <v>9</v>
      </c>
      <c r="AP14" s="934" t="str">
        <f t="shared" si="31"/>
        <v/>
      </c>
      <c r="AQ14" s="920" t="str">
        <f t="shared" ref="AQ14:AS14" si="32">AG11</f>
        <v>台田113</v>
      </c>
      <c r="AR14" s="926" t="str">
        <f t="shared" si="32"/>
        <v>0.916 </v>
      </c>
      <c r="AS14" s="927" t="str">
        <f t="shared" si="32"/>
        <v>4,000</v>
      </c>
      <c r="AT14" s="920" t="str">
        <f t="shared" si="33"/>
        <v/>
      </c>
      <c r="AU14" s="928" t="str">
        <f t="shared" si="34"/>
        <v>3,664</v>
      </c>
      <c r="AV14" s="929"/>
      <c r="AW14" s="182"/>
      <c r="AX14" s="182"/>
      <c r="AY14" s="182"/>
      <c r="AZ14" s="182"/>
      <c r="BA14" s="182"/>
      <c r="BB14" s="182"/>
      <c r="BC14" s="182"/>
    </row>
    <row r="15" ht="14.25" customHeight="1">
      <c r="A15" s="182"/>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812" t="str">
        <f t="shared" si="11"/>
        <v>13</v>
      </c>
      <c r="AF15" s="779"/>
      <c r="AG15" s="182" t="s">
        <v>814</v>
      </c>
      <c r="AH15" s="932">
        <v>0.033</v>
      </c>
      <c r="AI15" s="803">
        <v>0.0</v>
      </c>
      <c r="AJ15" s="182"/>
      <c r="AK15" s="929" t="str">
        <f t="shared" si="3"/>
        <v>0</v>
      </c>
      <c r="AL15" s="933"/>
      <c r="AM15" s="931"/>
      <c r="AN15" s="182"/>
      <c r="AO15" s="925" t="str">
        <f>AE22</f>
        <v>20</v>
      </c>
      <c r="AP15" s="920" t="str">
        <f>AJ22</f>
        <v/>
      </c>
      <c r="AQ15" s="920" t="str">
        <f t="shared" ref="AQ15:AS15" si="35">AG22</f>
        <v>台田108</v>
      </c>
      <c r="AR15" s="926" t="str">
        <f t="shared" si="35"/>
        <v>0.585 </v>
      </c>
      <c r="AS15" s="927" t="str">
        <f t="shared" si="35"/>
        <v>5,000</v>
      </c>
      <c r="AT15" s="920" t="str">
        <f>AF22</f>
        <v/>
      </c>
      <c r="AU15" s="928" t="str">
        <f>AK22</f>
        <v>2,925</v>
      </c>
      <c r="AV15" s="919"/>
      <c r="AW15" s="182"/>
      <c r="AX15" s="182"/>
      <c r="AY15" s="182"/>
      <c r="AZ15" s="182"/>
      <c r="BA15" s="182"/>
      <c r="BB15" s="182"/>
      <c r="BC15" s="182"/>
    </row>
    <row r="16" ht="14.25" customHeight="1">
      <c r="A16" s="182"/>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812" t="str">
        <f t="shared" si="11"/>
        <v>14</v>
      </c>
      <c r="AF16" s="779"/>
      <c r="AG16" s="182" t="s">
        <v>745</v>
      </c>
      <c r="AH16" s="932">
        <v>0.727</v>
      </c>
      <c r="AI16" s="803">
        <v>0.0</v>
      </c>
      <c r="AJ16" s="182"/>
      <c r="AK16" s="929" t="str">
        <f t="shared" si="3"/>
        <v>0</v>
      </c>
      <c r="AL16" s="933"/>
      <c r="AM16" s="931"/>
      <c r="AN16" s="182"/>
      <c r="AO16" s="925" t="str">
        <f t="shared" ref="AO16:AO17" si="38">AE24</f>
        <v>22</v>
      </c>
      <c r="AP16" s="920" t="str">
        <f t="shared" ref="AP16:AP17" si="39">AJ24</f>
        <v/>
      </c>
      <c r="AQ16" s="920" t="str">
        <f t="shared" ref="AQ16:AS16" si="36">AG24</f>
        <v>台田114</v>
      </c>
      <c r="AR16" s="926" t="str">
        <f t="shared" si="36"/>
        <v>0.545 </v>
      </c>
      <c r="AS16" s="927" t="str">
        <f t="shared" si="36"/>
        <v>5,000</v>
      </c>
      <c r="AT16" s="920" t="str">
        <f t="shared" ref="AT16:AT17" si="41">AF24</f>
        <v/>
      </c>
      <c r="AU16" s="928" t="str">
        <f t="shared" ref="AU16:AU17" si="42">AK24</f>
        <v>2,725</v>
      </c>
      <c r="AV16" s="919"/>
      <c r="AW16" s="182"/>
      <c r="AX16" s="182"/>
      <c r="AY16" s="182" t="str">
        <f>AF21</f>
        <v/>
      </c>
      <c r="AZ16" s="182" t="str">
        <f t="shared" ref="AZ16:BB16" si="37">AG22</f>
        <v>台田108</v>
      </c>
      <c r="BA16" s="182" t="str">
        <f t="shared" si="37"/>
        <v>0.585</v>
      </c>
      <c r="BB16" s="182" t="str">
        <f t="shared" si="37"/>
        <v>5000</v>
      </c>
      <c r="BC16" s="803" t="str">
        <f>AK22</f>
        <v>2,925</v>
      </c>
    </row>
    <row r="17" ht="14.25" customHeight="1">
      <c r="A17" s="182"/>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812" t="str">
        <f t="shared" si="11"/>
        <v>15</v>
      </c>
      <c r="AF17" s="779"/>
      <c r="AG17" s="182" t="s">
        <v>746</v>
      </c>
      <c r="AH17" s="932">
        <v>1.3</v>
      </c>
      <c r="AI17" s="803">
        <v>5000.0</v>
      </c>
      <c r="AJ17" s="936" t="s">
        <v>268</v>
      </c>
      <c r="AK17" s="929" t="str">
        <f t="shared" si="3"/>
        <v>6,500</v>
      </c>
      <c r="AL17" s="802" t="str">
        <f>SUM(AK13:AK17)</f>
        <v>6,500</v>
      </c>
      <c r="AM17" s="935"/>
      <c r="AN17" s="182"/>
      <c r="AO17" s="925" t="str">
        <f t="shared" si="38"/>
        <v>23</v>
      </c>
      <c r="AP17" s="920" t="str">
        <f t="shared" si="39"/>
        <v/>
      </c>
      <c r="AQ17" s="920" t="str">
        <f t="shared" ref="AQ17:AS17" si="40">AG25</f>
        <v>台田115</v>
      </c>
      <c r="AR17" s="926" t="str">
        <f t="shared" si="40"/>
        <v>0.922 </v>
      </c>
      <c r="AS17" s="927" t="str">
        <f t="shared" si="40"/>
        <v>5,000</v>
      </c>
      <c r="AT17" s="920" t="str">
        <f t="shared" si="41"/>
        <v/>
      </c>
      <c r="AU17" s="928" t="str">
        <f t="shared" si="42"/>
        <v>4,610</v>
      </c>
      <c r="AV17" s="929" t="str">
        <f>SUM(AU13:AU17)</f>
        <v>17,792</v>
      </c>
      <c r="AW17" s="182"/>
      <c r="AX17" s="182"/>
      <c r="AY17" s="182" t="str">
        <f t="shared" ref="AY17:AY18" si="45">AF23</f>
        <v/>
      </c>
      <c r="AZ17" s="182" t="str">
        <f t="shared" ref="AZ17:BB17" si="43">AG24</f>
        <v>台田114</v>
      </c>
      <c r="BA17" s="182" t="str">
        <f t="shared" si="43"/>
        <v>0.545</v>
      </c>
      <c r="BB17" s="182" t="str">
        <f t="shared" si="43"/>
        <v>5000</v>
      </c>
      <c r="BC17" s="803" t="str">
        <f t="shared" ref="BC17:BC18" si="47">AK24</f>
        <v>2,725</v>
      </c>
    </row>
    <row r="18" ht="14.25"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812" t="str">
        <f t="shared" si="11"/>
        <v>16</v>
      </c>
      <c r="AF18" s="793" t="s">
        <v>747</v>
      </c>
      <c r="AG18" s="794" t="s">
        <v>748</v>
      </c>
      <c r="AH18" s="907">
        <v>0.535</v>
      </c>
      <c r="AI18" s="908"/>
      <c r="AJ18" s="794"/>
      <c r="AK18" s="937">
        <v>800.0</v>
      </c>
      <c r="AL18" s="802" t="str">
        <f>SUM(AK18)</f>
        <v>800</v>
      </c>
      <c r="AM18" s="935"/>
      <c r="AN18" s="182"/>
      <c r="AO18" s="925" t="str">
        <f t="shared" ref="AO18:AO20" si="48">AE13</f>
        <v>11</v>
      </c>
      <c r="AP18" s="934" t="str">
        <f t="shared" ref="AP18:AP20" si="49">AJ13</f>
        <v/>
      </c>
      <c r="AQ18" s="920" t="str">
        <f t="shared" ref="AQ18:AS18" si="44">AG13</f>
        <v>釜ヶ坪487-1</v>
      </c>
      <c r="AR18" s="926" t="str">
        <f t="shared" si="44"/>
        <v>0.893 </v>
      </c>
      <c r="AS18" s="927" t="str">
        <f t="shared" si="44"/>
        <v>0</v>
      </c>
      <c r="AT18" s="920" t="str">
        <f t="shared" ref="AT18:AT20" si="51">AF13</f>
        <v/>
      </c>
      <c r="AU18" s="928" t="str">
        <f t="shared" ref="AU18:AU20" si="52">AK13</f>
        <v>0</v>
      </c>
      <c r="AV18" s="929"/>
      <c r="AW18" s="182"/>
      <c r="AX18" s="182"/>
      <c r="AY18" s="182" t="str">
        <f t="shared" si="45"/>
        <v/>
      </c>
      <c r="AZ18" s="182" t="str">
        <f t="shared" ref="AZ18:BB18" si="46">AG25</f>
        <v>台田115</v>
      </c>
      <c r="BA18" s="182" t="str">
        <f t="shared" si="46"/>
        <v>0.922</v>
      </c>
      <c r="BB18" s="182" t="str">
        <f t="shared" si="46"/>
        <v>5000</v>
      </c>
      <c r="BC18" s="803" t="str">
        <f t="shared" si="47"/>
        <v>4,610</v>
      </c>
    </row>
    <row r="19" ht="14.25" customHeight="1">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812" t="str">
        <f t="shared" si="11"/>
        <v>17</v>
      </c>
      <c r="AF19" s="793" t="s">
        <v>277</v>
      </c>
      <c r="AG19" s="794" t="s">
        <v>749</v>
      </c>
      <c r="AH19" s="907">
        <v>1.282</v>
      </c>
      <c r="AI19" s="908">
        <v>0.0</v>
      </c>
      <c r="AJ19" s="794"/>
      <c r="AK19" s="929" t="str">
        <f t="shared" ref="AK19:AK51" si="53">INT(AH19*AI19)</f>
        <v>0</v>
      </c>
      <c r="AL19" s="930"/>
      <c r="AM19" s="931"/>
      <c r="AN19" s="182"/>
      <c r="AO19" s="925" t="str">
        <f t="shared" si="48"/>
        <v>12</v>
      </c>
      <c r="AP19" s="934" t="str">
        <f t="shared" si="49"/>
        <v/>
      </c>
      <c r="AQ19" s="920" t="str">
        <f t="shared" ref="AQ19:AS19" si="50">AG14</f>
        <v>釜ヶ坪488-1</v>
      </c>
      <c r="AR19" s="926" t="str">
        <f t="shared" si="50"/>
        <v>1.200 </v>
      </c>
      <c r="AS19" s="927" t="str">
        <f t="shared" si="50"/>
        <v>0</v>
      </c>
      <c r="AT19" s="920" t="str">
        <f t="shared" si="51"/>
        <v/>
      </c>
      <c r="AU19" s="928" t="str">
        <f t="shared" si="52"/>
        <v>0</v>
      </c>
      <c r="AV19" s="919"/>
      <c r="AW19" s="182"/>
      <c r="AX19" s="182"/>
      <c r="AY19" s="182"/>
      <c r="AZ19" s="182"/>
      <c r="BA19" s="182"/>
      <c r="BB19" s="182"/>
      <c r="BC19" s="803"/>
    </row>
    <row r="20" ht="14.25" customHeight="1">
      <c r="A20" s="182"/>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812" t="str">
        <f t="shared" si="11"/>
        <v>18</v>
      </c>
      <c r="AF20" s="779"/>
      <c r="AG20" s="182" t="s">
        <v>750</v>
      </c>
      <c r="AH20" s="932">
        <v>0.647</v>
      </c>
      <c r="AI20" s="803">
        <v>0.0</v>
      </c>
      <c r="AJ20" s="182"/>
      <c r="AK20" s="929" t="str">
        <f t="shared" si="53"/>
        <v>0</v>
      </c>
      <c r="AL20" s="933"/>
      <c r="AM20" s="931"/>
      <c r="AN20" s="182"/>
      <c r="AO20" s="925" t="str">
        <f t="shared" si="48"/>
        <v>13</v>
      </c>
      <c r="AP20" s="934" t="str">
        <f t="shared" si="49"/>
        <v/>
      </c>
      <c r="AQ20" s="920" t="str">
        <f t="shared" ref="AQ20:AS20" si="54">AG15</f>
        <v>釜ヶ坪488-2</v>
      </c>
      <c r="AR20" s="926" t="str">
        <f t="shared" si="54"/>
        <v>0.033 </v>
      </c>
      <c r="AS20" s="927" t="str">
        <f t="shared" si="54"/>
        <v>0</v>
      </c>
      <c r="AT20" s="920" t="str">
        <f t="shared" si="51"/>
        <v/>
      </c>
      <c r="AU20" s="928" t="str">
        <f t="shared" si="52"/>
        <v>0</v>
      </c>
      <c r="AV20" s="929" t="str">
        <f>SUM(AU18:AU20)</f>
        <v>0</v>
      </c>
      <c r="AW20" s="182"/>
      <c r="AX20" s="182"/>
      <c r="AY20" s="182"/>
      <c r="AZ20" s="182"/>
      <c r="BA20" s="182"/>
      <c r="BB20" s="182"/>
      <c r="BC20" s="182"/>
    </row>
    <row r="21" ht="14.25" customHeight="1">
      <c r="A21" s="182"/>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812" t="str">
        <f t="shared" si="11"/>
        <v>19</v>
      </c>
      <c r="AF21" s="779"/>
      <c r="AG21" s="182" t="s">
        <v>755</v>
      </c>
      <c r="AH21" s="932">
        <v>0.79</v>
      </c>
      <c r="AI21" s="803">
        <v>0.0</v>
      </c>
      <c r="AJ21" s="931" t="s">
        <v>815</v>
      </c>
      <c r="AK21" s="929" t="str">
        <f t="shared" si="53"/>
        <v>0</v>
      </c>
      <c r="AL21" s="933"/>
      <c r="AM21" s="931"/>
      <c r="AN21" s="182"/>
      <c r="AO21" s="925" t="str">
        <f>AE17</f>
        <v>15</v>
      </c>
      <c r="AP21" s="938" t="str">
        <f>AJ17</f>
        <v>重田正史</v>
      </c>
      <c r="AQ21" s="920" t="str">
        <f t="shared" ref="AQ21:AS21" si="55">AG17</f>
        <v>中川原668</v>
      </c>
      <c r="AR21" s="926" t="str">
        <f t="shared" si="55"/>
        <v>1.300 </v>
      </c>
      <c r="AS21" s="927" t="str">
        <f t="shared" si="55"/>
        <v>5,000</v>
      </c>
      <c r="AT21" s="920" t="str">
        <f>AF17</f>
        <v/>
      </c>
      <c r="AU21" s="928" t="str">
        <f>AK17</f>
        <v>6,500</v>
      </c>
      <c r="AV21" s="929"/>
      <c r="AW21" s="182"/>
      <c r="AX21" s="182"/>
      <c r="AY21" s="182"/>
      <c r="AZ21" s="182"/>
      <c r="BA21" s="182"/>
      <c r="BB21" s="182"/>
      <c r="BC21" s="803"/>
    </row>
    <row r="22" ht="14.25" customHeight="1">
      <c r="A22" s="182"/>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812" t="str">
        <f t="shared" si="11"/>
        <v>20</v>
      </c>
      <c r="AF22" s="779"/>
      <c r="AG22" s="182" t="s">
        <v>757</v>
      </c>
      <c r="AH22" s="932">
        <v>0.585</v>
      </c>
      <c r="AI22" s="803">
        <v>5000.0</v>
      </c>
      <c r="AJ22" s="182"/>
      <c r="AK22" s="929" t="str">
        <f t="shared" si="53"/>
        <v>2,925</v>
      </c>
      <c r="AL22" s="933"/>
      <c r="AM22" s="931"/>
      <c r="AN22" s="182"/>
      <c r="AO22" s="939" t="str">
        <f>AE33</f>
        <v>31</v>
      </c>
      <c r="AP22" s="940" t="str">
        <f>AJ33</f>
        <v/>
      </c>
      <c r="AQ22" s="941" t="str">
        <f t="shared" ref="AQ22:AS22" si="56">AG33</f>
        <v>下川原617他</v>
      </c>
      <c r="AR22" s="942" t="str">
        <f t="shared" si="56"/>
        <v>1.380 </v>
      </c>
      <c r="AS22" s="943" t="str">
        <f t="shared" si="56"/>
        <v>5,000</v>
      </c>
      <c r="AT22" s="944" t="str">
        <f>AF33</f>
        <v>芹澤幸雄</v>
      </c>
      <c r="AU22" s="945" t="str">
        <f>AK33</f>
        <v>6,900</v>
      </c>
      <c r="AV22" s="802"/>
      <c r="AW22" s="182"/>
      <c r="AX22" s="182"/>
      <c r="AY22" s="182"/>
      <c r="AZ22" s="182"/>
      <c r="BA22" s="182"/>
      <c r="BB22" s="182"/>
      <c r="BC22" s="803" t="str">
        <f>SUM(BC16:BC21)</f>
        <v>10,260</v>
      </c>
    </row>
    <row r="23" ht="14.25" customHeight="1">
      <c r="A23" s="182"/>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812" t="str">
        <f t="shared" si="11"/>
        <v>21</v>
      </c>
      <c r="AF23" s="779"/>
      <c r="AG23" s="946" t="s">
        <v>760</v>
      </c>
      <c r="AH23" s="932">
        <v>0.988</v>
      </c>
      <c r="AI23" s="803">
        <v>0.0</v>
      </c>
      <c r="AJ23" s="931"/>
      <c r="AK23" s="929" t="str">
        <f t="shared" si="53"/>
        <v>0</v>
      </c>
      <c r="AL23" s="933"/>
      <c r="AM23" s="931"/>
      <c r="AN23" s="182"/>
      <c r="AO23" s="925" t="str">
        <f>AE43</f>
        <v>40</v>
      </c>
      <c r="AP23" s="934" t="str">
        <f>AJ43</f>
        <v/>
      </c>
      <c r="AQ23" s="947" t="str">
        <f t="shared" ref="AQ23:AS23" si="57">AG43</f>
        <v>七反田457</v>
      </c>
      <c r="AR23" s="926" t="str">
        <f t="shared" si="57"/>
        <v>1.380 </v>
      </c>
      <c r="AS23" s="927" t="str">
        <f t="shared" si="57"/>
        <v>5,000</v>
      </c>
      <c r="AT23" s="920" t="str">
        <f>AF43</f>
        <v/>
      </c>
      <c r="AU23" s="928" t="str">
        <f>AK43</f>
        <v>6,900</v>
      </c>
      <c r="AV23" s="929" t="str">
        <f>SUM(AU21:AU23)</f>
        <v>20,300</v>
      </c>
      <c r="AW23" s="182"/>
      <c r="AX23" s="182"/>
      <c r="AY23" s="182" t="str">
        <f t="shared" ref="AY23:BB23" si="58">AF33</f>
        <v>芹澤幸雄</v>
      </c>
      <c r="AZ23" s="182" t="str">
        <f t="shared" si="58"/>
        <v>下川原617他</v>
      </c>
      <c r="BA23" s="182" t="str">
        <f t="shared" si="58"/>
        <v>1.38</v>
      </c>
      <c r="BB23" s="182" t="str">
        <f t="shared" si="58"/>
        <v>5000</v>
      </c>
      <c r="BC23" s="803" t="str">
        <f t="shared" ref="BC23:BC24" si="61">AK33</f>
        <v>6,900</v>
      </c>
    </row>
    <row r="24" ht="14.25" customHeight="1">
      <c r="A24" s="182"/>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812" t="str">
        <f t="shared" si="11"/>
        <v>22</v>
      </c>
      <c r="AF24" s="779"/>
      <c r="AG24" s="182" t="s">
        <v>762</v>
      </c>
      <c r="AH24" s="932">
        <v>0.545</v>
      </c>
      <c r="AI24" s="803">
        <v>5000.0</v>
      </c>
      <c r="AJ24" s="182"/>
      <c r="AK24" s="929" t="str">
        <f t="shared" si="53"/>
        <v>2,725</v>
      </c>
      <c r="AL24" s="933"/>
      <c r="AM24" s="931"/>
      <c r="AN24" s="182"/>
      <c r="AO24" s="925" t="str">
        <f t="shared" ref="AO24:AO27" si="62">AE18</f>
        <v>16</v>
      </c>
      <c r="AP24" s="934" t="str">
        <f t="shared" ref="AP24:AP27" si="63">AJ18</f>
        <v/>
      </c>
      <c r="AQ24" s="920" t="str">
        <f t="shared" ref="AQ24:AS24" si="59">AG18</f>
        <v>水尻514</v>
      </c>
      <c r="AR24" s="926" t="str">
        <f t="shared" si="59"/>
        <v>0.535 </v>
      </c>
      <c r="AS24" s="927" t="str">
        <f t="shared" si="59"/>
        <v/>
      </c>
      <c r="AT24" s="920" t="str">
        <f t="shared" ref="AT24:AT27" si="65">AF18</f>
        <v>渋谷精一</v>
      </c>
      <c r="AU24" s="948" t="str">
        <f t="shared" ref="AU24:AU27" si="66">AK18</f>
        <v>800</v>
      </c>
      <c r="AV24" s="929" t="str">
        <f>AU24</f>
        <v>800</v>
      </c>
      <c r="AW24" s="182"/>
      <c r="AX24" s="182"/>
      <c r="AY24" s="182" t="str">
        <f t="shared" ref="AY24:BB24" si="60">AF34</f>
        <v/>
      </c>
      <c r="AZ24" s="182" t="str">
        <f t="shared" si="60"/>
        <v>下川原618</v>
      </c>
      <c r="BA24" s="182" t="str">
        <f t="shared" si="60"/>
        <v>0.575</v>
      </c>
      <c r="BB24" s="182" t="str">
        <f t="shared" si="60"/>
        <v>4000</v>
      </c>
      <c r="BC24" s="803" t="str">
        <f t="shared" si="61"/>
        <v>2,300</v>
      </c>
    </row>
    <row r="25" ht="14.25" customHeight="1">
      <c r="A25" s="182"/>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812" t="str">
        <f t="shared" si="11"/>
        <v>23</v>
      </c>
      <c r="AF25" s="779"/>
      <c r="AG25" s="182" t="s">
        <v>763</v>
      </c>
      <c r="AH25" s="932">
        <v>0.922</v>
      </c>
      <c r="AI25" s="803">
        <v>5000.0</v>
      </c>
      <c r="AJ25" s="182"/>
      <c r="AK25" s="929" t="str">
        <f t="shared" si="53"/>
        <v>4,610</v>
      </c>
      <c r="AL25" s="933"/>
      <c r="AM25" s="931"/>
      <c r="AN25" s="182"/>
      <c r="AO25" s="925" t="str">
        <f t="shared" si="62"/>
        <v>17</v>
      </c>
      <c r="AP25" s="949" t="str">
        <f t="shared" si="63"/>
        <v/>
      </c>
      <c r="AQ25" s="920" t="str">
        <f t="shared" ref="AQ25:AS25" si="64">AG19</f>
        <v>七反田440-1</v>
      </c>
      <c r="AR25" s="926" t="str">
        <f t="shared" si="64"/>
        <v>1.282 </v>
      </c>
      <c r="AS25" s="927" t="str">
        <f t="shared" si="64"/>
        <v>0</v>
      </c>
      <c r="AT25" s="920" t="str">
        <f t="shared" si="65"/>
        <v>芹澤智</v>
      </c>
      <c r="AU25" s="928" t="str">
        <f t="shared" si="66"/>
        <v>0</v>
      </c>
      <c r="AV25" s="919"/>
      <c r="AW25" s="182"/>
      <c r="AX25" s="182"/>
      <c r="AY25" s="182" t="str">
        <f t="shared" ref="AY25:BB25" si="67">AF39</f>
        <v/>
      </c>
      <c r="AZ25" s="182" t="str">
        <f t="shared" si="67"/>
        <v>鎧ヶ坪521-1</v>
      </c>
      <c r="BA25" s="182" t="str">
        <f t="shared" si="67"/>
        <v>0.74</v>
      </c>
      <c r="BB25" s="182" t="str">
        <f t="shared" si="67"/>
        <v>4000</v>
      </c>
      <c r="BC25" s="803" t="str">
        <f t="shared" ref="BC25:BC27" si="70">AK39</f>
        <v>2,960</v>
      </c>
    </row>
    <row r="26" ht="14.25" customHeight="1">
      <c r="A26" s="182"/>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812" t="str">
        <f t="shared" si="11"/>
        <v>24</v>
      </c>
      <c r="AF26" s="779"/>
      <c r="AG26" s="182" t="s">
        <v>766</v>
      </c>
      <c r="AH26" s="932">
        <v>0.089</v>
      </c>
      <c r="AI26" s="803">
        <v>0.0</v>
      </c>
      <c r="AJ26" s="182"/>
      <c r="AK26" s="929" t="str">
        <f t="shared" si="53"/>
        <v>0</v>
      </c>
      <c r="AL26" s="933"/>
      <c r="AM26" s="931"/>
      <c r="AN26" s="182"/>
      <c r="AO26" s="925" t="str">
        <f t="shared" si="62"/>
        <v>18</v>
      </c>
      <c r="AP26" s="934" t="str">
        <f t="shared" si="63"/>
        <v/>
      </c>
      <c r="AQ26" s="920" t="str">
        <f t="shared" ref="AQ26:AS26" si="68">AG20</f>
        <v>七反田440-3</v>
      </c>
      <c r="AR26" s="926" t="str">
        <f t="shared" si="68"/>
        <v>0.647 </v>
      </c>
      <c r="AS26" s="927" t="str">
        <f t="shared" si="68"/>
        <v>0</v>
      </c>
      <c r="AT26" s="920" t="str">
        <f t="shared" si="65"/>
        <v/>
      </c>
      <c r="AU26" s="928" t="str">
        <f t="shared" si="66"/>
        <v>0</v>
      </c>
      <c r="AV26" s="929" t="str">
        <f>SUM(AU25:AU26)</f>
        <v>0</v>
      </c>
      <c r="AW26" s="182"/>
      <c r="AX26" s="182"/>
      <c r="AY26" s="182" t="str">
        <f t="shared" ref="AY26:BB26" si="69">AF40</f>
        <v/>
      </c>
      <c r="AZ26" s="182" t="str">
        <f t="shared" si="69"/>
        <v>鎧ヶ坪523-1</v>
      </c>
      <c r="BA26" s="182" t="str">
        <f t="shared" si="69"/>
        <v>0.195</v>
      </c>
      <c r="BB26" s="182" t="str">
        <f t="shared" si="69"/>
        <v>4000</v>
      </c>
      <c r="BC26" s="803" t="str">
        <f t="shared" si="70"/>
        <v>780</v>
      </c>
    </row>
    <row r="27" ht="14.25" customHeight="1">
      <c r="A27" s="182"/>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812" t="str">
        <f t="shared" si="11"/>
        <v>25</v>
      </c>
      <c r="AF27" s="779"/>
      <c r="AG27" s="182" t="s">
        <v>768</v>
      </c>
      <c r="AH27" s="932">
        <v>0.234</v>
      </c>
      <c r="AI27" s="803">
        <v>0.0</v>
      </c>
      <c r="AJ27" s="182"/>
      <c r="AK27" s="929" t="str">
        <f t="shared" si="53"/>
        <v>0</v>
      </c>
      <c r="AL27" s="933"/>
      <c r="AM27" s="931"/>
      <c r="AN27" s="182"/>
      <c r="AO27" s="925" t="str">
        <f t="shared" si="62"/>
        <v>19</v>
      </c>
      <c r="AP27" s="934" t="str">
        <f t="shared" si="63"/>
        <v>大澤實清</v>
      </c>
      <c r="AQ27" s="947" t="str">
        <f t="shared" ref="AQ27:AS27" si="71">AG21</f>
        <v>台田107-1</v>
      </c>
      <c r="AR27" s="926" t="str">
        <f t="shared" si="71"/>
        <v>0.790 </v>
      </c>
      <c r="AS27" s="927" t="str">
        <f t="shared" si="71"/>
        <v>0</v>
      </c>
      <c r="AT27" s="920" t="str">
        <f t="shared" si="65"/>
        <v/>
      </c>
      <c r="AU27" s="928" t="str">
        <f t="shared" si="66"/>
        <v>0</v>
      </c>
      <c r="AV27" s="919"/>
      <c r="AW27" s="182"/>
      <c r="AX27" s="182"/>
      <c r="AY27" s="182" t="str">
        <f t="shared" ref="AY27:BB27" si="72">AF41</f>
        <v/>
      </c>
      <c r="AZ27" s="182" t="str">
        <f t="shared" si="72"/>
        <v>鎧ヶ坪524-1</v>
      </c>
      <c r="BA27" s="182" t="str">
        <f t="shared" si="72"/>
        <v>1.302</v>
      </c>
      <c r="BB27" s="182" t="str">
        <f t="shared" si="72"/>
        <v>4000</v>
      </c>
      <c r="BC27" s="803" t="str">
        <f t="shared" si="70"/>
        <v>5,208</v>
      </c>
    </row>
    <row r="28" ht="14.25" customHeight="1">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812" t="str">
        <f t="shared" si="11"/>
        <v>26</v>
      </c>
      <c r="AF28" s="779"/>
      <c r="AG28" s="182" t="s">
        <v>769</v>
      </c>
      <c r="AH28" s="932">
        <v>0.155</v>
      </c>
      <c r="AI28" s="803">
        <v>0.0</v>
      </c>
      <c r="AJ28" s="182"/>
      <c r="AK28" s="929" t="str">
        <f t="shared" si="53"/>
        <v>0</v>
      </c>
      <c r="AL28" s="933"/>
      <c r="AM28" s="931"/>
      <c r="AN28" s="182"/>
      <c r="AO28" s="925" t="str">
        <f>AE23</f>
        <v>21</v>
      </c>
      <c r="AP28" s="949" t="str">
        <f>AJ23</f>
        <v/>
      </c>
      <c r="AQ28" s="947" t="str">
        <f t="shared" ref="AQ28:AS28" si="73">AG23</f>
        <v>台田112-1</v>
      </c>
      <c r="AR28" s="926" t="str">
        <f t="shared" si="73"/>
        <v>0.988 </v>
      </c>
      <c r="AS28" s="927" t="str">
        <f t="shared" si="73"/>
        <v>0</v>
      </c>
      <c r="AT28" s="920" t="str">
        <f>AF23</f>
        <v/>
      </c>
      <c r="AU28" s="928" t="str">
        <f>AK23</f>
        <v>0</v>
      </c>
      <c r="AV28" s="929"/>
      <c r="AW28" s="182"/>
      <c r="AX28" s="182"/>
      <c r="AY28" s="182"/>
      <c r="AZ28" s="182"/>
      <c r="BA28" s="182"/>
      <c r="BB28" s="182"/>
      <c r="BC28" s="803"/>
    </row>
    <row r="29" ht="14.25" customHeight="1">
      <c r="A29" s="182"/>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812" t="str">
        <f t="shared" si="11"/>
        <v>27</v>
      </c>
      <c r="AF29" s="779"/>
      <c r="AG29" s="182" t="s">
        <v>770</v>
      </c>
      <c r="AH29" s="932">
        <v>0.534</v>
      </c>
      <c r="AI29" s="803">
        <v>0.0</v>
      </c>
      <c r="AJ29" s="182"/>
      <c r="AK29" s="929" t="str">
        <f t="shared" si="53"/>
        <v>0</v>
      </c>
      <c r="AL29" s="933"/>
      <c r="AM29" s="931"/>
      <c r="AN29" s="182"/>
      <c r="AO29" s="925" t="str">
        <f t="shared" ref="AO29:AO37" si="75">AE26</f>
        <v>24</v>
      </c>
      <c r="AP29" s="934" t="str">
        <f t="shared" ref="AP29:AP35" si="76">AJ26</f>
        <v/>
      </c>
      <c r="AQ29" s="947" t="str">
        <f t="shared" ref="AQ29:AS29" si="74">AG26</f>
        <v>台田120-1</v>
      </c>
      <c r="AR29" s="926" t="str">
        <f t="shared" si="74"/>
        <v>0.089 </v>
      </c>
      <c r="AS29" s="927" t="str">
        <f t="shared" si="74"/>
        <v>0</v>
      </c>
      <c r="AT29" s="920" t="str">
        <f t="shared" ref="AT29:AT35" si="78">AF26</f>
        <v/>
      </c>
      <c r="AU29" s="928" t="str">
        <f t="shared" ref="AU29:AU35" si="79">AK26</f>
        <v>0</v>
      </c>
      <c r="AV29" s="929"/>
      <c r="AW29" s="182"/>
      <c r="AX29" s="182"/>
      <c r="AY29" s="182"/>
      <c r="AZ29" s="182"/>
      <c r="BA29" s="182"/>
      <c r="BB29" s="182"/>
      <c r="BC29" s="803"/>
    </row>
    <row r="30" ht="14.25" customHeight="1">
      <c r="A30" s="182"/>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812" t="str">
        <f t="shared" si="11"/>
        <v>28</v>
      </c>
      <c r="AF30" s="779"/>
      <c r="AG30" s="182" t="s">
        <v>771</v>
      </c>
      <c r="AH30" s="932">
        <v>0.382</v>
      </c>
      <c r="AI30" s="803">
        <v>0.0</v>
      </c>
      <c r="AJ30" s="182"/>
      <c r="AK30" s="929" t="str">
        <f t="shared" si="53"/>
        <v>0</v>
      </c>
      <c r="AL30" s="933"/>
      <c r="AM30" s="931"/>
      <c r="AN30" s="182"/>
      <c r="AO30" s="925" t="str">
        <f t="shared" si="75"/>
        <v>25</v>
      </c>
      <c r="AP30" s="949" t="str">
        <f t="shared" si="76"/>
        <v/>
      </c>
      <c r="AQ30" s="947" t="str">
        <f t="shared" ref="AQ30:AS30" si="77">AG27</f>
        <v>台田121-1</v>
      </c>
      <c r="AR30" s="926" t="str">
        <f t="shared" si="77"/>
        <v>0.234 </v>
      </c>
      <c r="AS30" s="927" t="str">
        <f t="shared" si="77"/>
        <v>0</v>
      </c>
      <c r="AT30" s="920" t="str">
        <f t="shared" si="78"/>
        <v/>
      </c>
      <c r="AU30" s="928" t="str">
        <f t="shared" si="79"/>
        <v>0</v>
      </c>
      <c r="AV30" s="919"/>
      <c r="AW30" s="182"/>
      <c r="AX30" s="182"/>
      <c r="AY30" s="182"/>
      <c r="AZ30" s="182"/>
      <c r="BA30" s="182"/>
      <c r="BB30" s="182"/>
      <c r="BC30" s="803"/>
    </row>
    <row r="31" ht="14.25" customHeight="1">
      <c r="A31" s="182"/>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812" t="str">
        <f t="shared" si="11"/>
        <v>29</v>
      </c>
      <c r="AF31" s="779"/>
      <c r="AG31" s="182" t="s">
        <v>772</v>
      </c>
      <c r="AH31" s="932">
        <v>0.106</v>
      </c>
      <c r="AI31" s="803">
        <v>0.0</v>
      </c>
      <c r="AJ31" s="182"/>
      <c r="AK31" s="929" t="str">
        <f t="shared" si="53"/>
        <v>0</v>
      </c>
      <c r="AL31" s="933"/>
      <c r="AM31" s="931"/>
      <c r="AN31" s="182"/>
      <c r="AO31" s="925" t="str">
        <f t="shared" si="75"/>
        <v>26</v>
      </c>
      <c r="AP31" s="949" t="str">
        <f t="shared" si="76"/>
        <v/>
      </c>
      <c r="AQ31" s="947" t="str">
        <f t="shared" ref="AQ31:AS31" si="80">AG28</f>
        <v>台田121-2</v>
      </c>
      <c r="AR31" s="926" t="str">
        <f t="shared" si="80"/>
        <v>0.155 </v>
      </c>
      <c r="AS31" s="927" t="str">
        <f t="shared" si="80"/>
        <v>0</v>
      </c>
      <c r="AT31" s="920" t="str">
        <f t="shared" si="78"/>
        <v/>
      </c>
      <c r="AU31" s="928" t="str">
        <f t="shared" si="79"/>
        <v>0</v>
      </c>
      <c r="AV31" s="919"/>
      <c r="AW31" s="182"/>
      <c r="AX31" s="182"/>
      <c r="AY31" s="182" t="str">
        <f>AF43</f>
        <v/>
      </c>
      <c r="AZ31" s="182" t="str">
        <f t="shared" ref="AZ31:BB31" si="81">AG44</f>
        <v>上流190</v>
      </c>
      <c r="BA31" s="182" t="str">
        <f t="shared" si="81"/>
        <v>0.717</v>
      </c>
      <c r="BB31" s="182" t="str">
        <f t="shared" si="81"/>
        <v>5000</v>
      </c>
      <c r="BC31" s="803" t="str">
        <f>AK44</f>
        <v>3,585</v>
      </c>
    </row>
    <row r="32" ht="14.25" customHeight="1">
      <c r="A32" s="182"/>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812" t="str">
        <f t="shared" si="11"/>
        <v>30</v>
      </c>
      <c r="AF32" s="779"/>
      <c r="AG32" s="182" t="s">
        <v>773</v>
      </c>
      <c r="AH32" s="932">
        <v>0.224</v>
      </c>
      <c r="AI32" s="803">
        <v>0.0</v>
      </c>
      <c r="AJ32" s="182"/>
      <c r="AK32" s="929" t="str">
        <f t="shared" si="53"/>
        <v>0</v>
      </c>
      <c r="AL32" s="802" t="str">
        <f>SUM(AK19:AK32)</f>
        <v>10,260</v>
      </c>
      <c r="AM32" s="935"/>
      <c r="AN32" s="182"/>
      <c r="AO32" s="925" t="str">
        <f t="shared" si="75"/>
        <v>27</v>
      </c>
      <c r="AP32" s="934" t="str">
        <f t="shared" si="76"/>
        <v/>
      </c>
      <c r="AQ32" s="947" t="str">
        <f t="shared" ref="AQ32:AS32" si="82">AG29</f>
        <v>台田122</v>
      </c>
      <c r="AR32" s="926" t="str">
        <f t="shared" si="82"/>
        <v>0.534 </v>
      </c>
      <c r="AS32" s="927" t="str">
        <f t="shared" si="82"/>
        <v>0</v>
      </c>
      <c r="AT32" s="920" t="str">
        <f t="shared" si="78"/>
        <v/>
      </c>
      <c r="AU32" s="928" t="str">
        <f t="shared" si="79"/>
        <v>0</v>
      </c>
      <c r="AV32" s="919"/>
      <c r="AW32" s="182"/>
      <c r="AX32" s="182"/>
      <c r="AY32" s="182"/>
      <c r="AZ32" s="182"/>
      <c r="BA32" s="182"/>
      <c r="BB32" s="182"/>
      <c r="BC32" s="182"/>
    </row>
    <row r="33" ht="14.25" customHeight="1">
      <c r="A33" s="182"/>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812" t="str">
        <f t="shared" si="11"/>
        <v>31</v>
      </c>
      <c r="AF33" s="793" t="s">
        <v>279</v>
      </c>
      <c r="AG33" s="794" t="s">
        <v>816</v>
      </c>
      <c r="AH33" s="907">
        <v>1.38</v>
      </c>
      <c r="AI33" s="908">
        <v>5000.0</v>
      </c>
      <c r="AJ33" s="950"/>
      <c r="AK33" s="929" t="str">
        <f t="shared" si="53"/>
        <v>6,900</v>
      </c>
      <c r="AL33" s="930"/>
      <c r="AM33" s="931"/>
      <c r="AN33" s="182"/>
      <c r="AO33" s="925" t="str">
        <f t="shared" si="75"/>
        <v>28</v>
      </c>
      <c r="AP33" s="949" t="str">
        <f t="shared" si="76"/>
        <v/>
      </c>
      <c r="AQ33" s="947" t="str">
        <f t="shared" ref="AQ33:AS33" si="83">AG30</f>
        <v>台田123-1</v>
      </c>
      <c r="AR33" s="926" t="str">
        <f t="shared" si="83"/>
        <v>0.382 </v>
      </c>
      <c r="AS33" s="927" t="str">
        <f t="shared" si="83"/>
        <v>0</v>
      </c>
      <c r="AT33" s="920" t="str">
        <f t="shared" si="78"/>
        <v/>
      </c>
      <c r="AU33" s="928" t="str">
        <f t="shared" si="79"/>
        <v>0</v>
      </c>
      <c r="AV33" s="919"/>
      <c r="AW33" s="182"/>
      <c r="AX33" s="182"/>
      <c r="AY33" s="182"/>
      <c r="AZ33" s="182"/>
      <c r="BA33" s="182"/>
      <c r="BB33" s="182"/>
      <c r="BC33" s="803"/>
    </row>
    <row r="34" ht="14.25" customHeight="1">
      <c r="A34" s="182"/>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812" t="str">
        <f t="shared" si="11"/>
        <v>32</v>
      </c>
      <c r="AF34" s="779"/>
      <c r="AG34" s="182" t="s">
        <v>775</v>
      </c>
      <c r="AH34" s="932">
        <v>0.575</v>
      </c>
      <c r="AI34" s="803">
        <v>4000.0</v>
      </c>
      <c r="AJ34" s="182"/>
      <c r="AK34" s="929" t="str">
        <f t="shared" si="53"/>
        <v>2,300</v>
      </c>
      <c r="AL34" s="933"/>
      <c r="AM34" s="931"/>
      <c r="AN34" s="182"/>
      <c r="AO34" s="925" t="str">
        <f t="shared" si="75"/>
        <v>29</v>
      </c>
      <c r="AP34" s="934" t="str">
        <f t="shared" si="76"/>
        <v/>
      </c>
      <c r="AQ34" s="947" t="str">
        <f t="shared" ref="AQ34:AS34" si="84">AG31</f>
        <v>台田123-2</v>
      </c>
      <c r="AR34" s="926" t="str">
        <f t="shared" si="84"/>
        <v>0.106 </v>
      </c>
      <c r="AS34" s="927" t="str">
        <f t="shared" si="84"/>
        <v>0</v>
      </c>
      <c r="AT34" s="920" t="str">
        <f t="shared" si="78"/>
        <v/>
      </c>
      <c r="AU34" s="928" t="str">
        <f t="shared" si="79"/>
        <v>0</v>
      </c>
      <c r="AV34" s="919"/>
      <c r="AW34" s="182"/>
      <c r="AX34" s="182"/>
      <c r="AY34" s="182"/>
      <c r="AZ34" s="182"/>
      <c r="BA34" s="182"/>
      <c r="BB34" s="182"/>
      <c r="BC34" s="803"/>
    </row>
    <row r="35" ht="14.25" customHeight="1">
      <c r="A35" s="182"/>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812" t="str">
        <f t="shared" si="11"/>
        <v>33</v>
      </c>
      <c r="AF35" s="779"/>
      <c r="AG35" s="182" t="s">
        <v>776</v>
      </c>
      <c r="AH35" s="932">
        <v>0.433</v>
      </c>
      <c r="AI35" s="803">
        <v>0.0</v>
      </c>
      <c r="AJ35" s="936"/>
      <c r="AK35" s="929" t="str">
        <f t="shared" si="53"/>
        <v>0</v>
      </c>
      <c r="AL35" s="933"/>
      <c r="AM35" s="182"/>
      <c r="AN35" s="182"/>
      <c r="AO35" s="925" t="str">
        <f t="shared" si="75"/>
        <v>30</v>
      </c>
      <c r="AP35" s="949" t="str">
        <f t="shared" si="76"/>
        <v/>
      </c>
      <c r="AQ35" s="947" t="str">
        <f t="shared" ref="AQ35:AS35" si="85">AG32</f>
        <v>台田124</v>
      </c>
      <c r="AR35" s="926" t="str">
        <f t="shared" si="85"/>
        <v>0.224 </v>
      </c>
      <c r="AS35" s="927" t="str">
        <f t="shared" si="85"/>
        <v>0</v>
      </c>
      <c r="AT35" s="920" t="str">
        <f t="shared" si="78"/>
        <v/>
      </c>
      <c r="AU35" s="928" t="str">
        <f t="shared" si="79"/>
        <v>0</v>
      </c>
      <c r="AV35" s="929"/>
      <c r="AW35" s="182"/>
      <c r="AX35" s="182"/>
      <c r="AY35" s="182"/>
      <c r="AZ35" s="182"/>
      <c r="BA35" s="182"/>
      <c r="BB35" s="182"/>
      <c r="BC35" s="803"/>
    </row>
    <row r="36" ht="14.25" customHeight="1">
      <c r="A36" s="182"/>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812" t="str">
        <f t="shared" si="11"/>
        <v>34</v>
      </c>
      <c r="AF36" s="779"/>
      <c r="AG36" s="182" t="s">
        <v>777</v>
      </c>
      <c r="AH36" s="932">
        <v>0.872</v>
      </c>
      <c r="AI36" s="803">
        <v>0.0</v>
      </c>
      <c r="AJ36" s="936"/>
      <c r="AK36" s="929" t="str">
        <f t="shared" si="53"/>
        <v>0</v>
      </c>
      <c r="AL36" s="933"/>
      <c r="AM36" s="182"/>
      <c r="AN36" s="182"/>
      <c r="AO36" s="925" t="str">
        <f t="shared" si="75"/>
        <v>31</v>
      </c>
      <c r="AP36" s="934" t="str">
        <f t="shared" ref="AP36:AP37" si="87">AJ48</f>
        <v/>
      </c>
      <c r="AQ36" s="947" t="str">
        <f t="shared" ref="AQ36:AS36" si="86">AG48</f>
        <v>五反田324</v>
      </c>
      <c r="AR36" s="926" t="str">
        <f t="shared" si="86"/>
        <v>0.651 </v>
      </c>
      <c r="AS36" s="927" t="str">
        <f t="shared" si="86"/>
        <v>0</v>
      </c>
      <c r="AT36" s="920" t="str">
        <f t="shared" ref="AT36:AT37" si="89">AF48</f>
        <v>宮川清治</v>
      </c>
      <c r="AU36" s="928" t="str">
        <f t="shared" ref="AU36:AU37" si="90">AK48</f>
        <v>0</v>
      </c>
      <c r="AV36" s="919"/>
      <c r="AW36" s="182"/>
      <c r="AX36" s="182"/>
      <c r="AY36" s="182"/>
      <c r="AZ36" s="182"/>
      <c r="BA36" s="182"/>
      <c r="BB36" s="182"/>
      <c r="BC36" s="803"/>
    </row>
    <row r="37" ht="14.25" customHeight="1">
      <c r="A37" s="182"/>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812" t="str">
        <f t="shared" si="11"/>
        <v>35</v>
      </c>
      <c r="AF37" s="779"/>
      <c r="AG37" s="182" t="s">
        <v>778</v>
      </c>
      <c r="AH37" s="932">
        <v>0.608</v>
      </c>
      <c r="AI37" s="803">
        <v>0.0</v>
      </c>
      <c r="AJ37" s="936"/>
      <c r="AK37" s="929" t="str">
        <f t="shared" si="53"/>
        <v>0</v>
      </c>
      <c r="AL37" s="933"/>
      <c r="AM37" s="182"/>
      <c r="AN37" s="182"/>
      <c r="AO37" s="925" t="str">
        <f t="shared" si="75"/>
        <v>32</v>
      </c>
      <c r="AP37" s="934" t="str">
        <f t="shared" si="87"/>
        <v/>
      </c>
      <c r="AQ37" s="947" t="str">
        <f t="shared" ref="AQ37:AS37" si="88">AG49</f>
        <v>五反田338</v>
      </c>
      <c r="AR37" s="926" t="str">
        <f t="shared" si="88"/>
        <v>0.638 </v>
      </c>
      <c r="AS37" s="927" t="str">
        <f t="shared" si="88"/>
        <v>0</v>
      </c>
      <c r="AT37" s="920" t="str">
        <f t="shared" si="89"/>
        <v/>
      </c>
      <c r="AU37" s="928" t="str">
        <f t="shared" si="90"/>
        <v>0</v>
      </c>
      <c r="AV37" s="929" t="str">
        <f>SUM(AU27:AU37)</f>
        <v>0</v>
      </c>
      <c r="AW37" s="182"/>
      <c r="AX37" s="182"/>
      <c r="AY37" s="182"/>
      <c r="AZ37" s="182"/>
      <c r="BA37" s="182"/>
      <c r="BB37" s="182"/>
      <c r="BC37" s="182"/>
    </row>
    <row r="38" ht="14.25" customHeight="1">
      <c r="A38" s="182"/>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812" t="str">
        <f t="shared" si="11"/>
        <v>36</v>
      </c>
      <c r="AF38" s="779"/>
      <c r="AG38" s="182" t="s">
        <v>817</v>
      </c>
      <c r="AH38" s="932">
        <v>0.035</v>
      </c>
      <c r="AI38" s="803">
        <v>0.0</v>
      </c>
      <c r="AJ38" s="936"/>
      <c r="AK38" s="929" t="str">
        <f t="shared" si="53"/>
        <v>0</v>
      </c>
      <c r="AL38" s="933"/>
      <c r="AM38" s="182"/>
      <c r="AN38" s="182"/>
      <c r="AO38" s="925" t="str">
        <f>AE48</f>
        <v>46</v>
      </c>
      <c r="AP38" s="934" t="str">
        <f t="shared" ref="AP38:AP40" si="93">AJ39</f>
        <v/>
      </c>
      <c r="AQ38" s="947" t="str">
        <f t="shared" ref="AQ38:AS38" si="91">AG39</f>
        <v>鎧ヶ坪521-1</v>
      </c>
      <c r="AR38" s="926" t="str">
        <f t="shared" si="91"/>
        <v>0.740 </v>
      </c>
      <c r="AS38" s="927" t="str">
        <f t="shared" si="91"/>
        <v>4,000</v>
      </c>
      <c r="AT38" s="920" t="str">
        <f t="shared" ref="AT38:AT40" si="95">AF39</f>
        <v/>
      </c>
      <c r="AU38" s="928" t="str">
        <f t="shared" ref="AU38:AU40" si="96">AK39</f>
        <v>2,960</v>
      </c>
      <c r="AV38" s="919"/>
      <c r="AW38" s="182"/>
      <c r="AX38" s="182"/>
      <c r="AY38" s="182" t="str">
        <f t="shared" ref="AY38:AY41" si="97">AF44</f>
        <v>沼田清司</v>
      </c>
      <c r="AZ38" s="182" t="str">
        <f t="shared" ref="AZ38:BB38" si="92">AG45</f>
        <v>水尻499</v>
      </c>
      <c r="BA38" s="182" t="str">
        <f t="shared" si="92"/>
        <v>1.14</v>
      </c>
      <c r="BB38" s="182" t="str">
        <f t="shared" si="92"/>
        <v>4000</v>
      </c>
      <c r="BC38" s="803" t="str">
        <f t="shared" ref="BC38:BC40" si="99">AK45</f>
        <v>4,560</v>
      </c>
    </row>
    <row r="39" ht="14.25" customHeight="1">
      <c r="A39" s="182"/>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812" t="str">
        <f t="shared" si="11"/>
        <v>37</v>
      </c>
      <c r="AF39" s="779"/>
      <c r="AG39" s="182" t="s">
        <v>780</v>
      </c>
      <c r="AH39" s="932">
        <v>0.74</v>
      </c>
      <c r="AI39" s="803">
        <v>4000.0</v>
      </c>
      <c r="AJ39" s="182"/>
      <c r="AK39" s="929" t="str">
        <f t="shared" si="53"/>
        <v>2,960</v>
      </c>
      <c r="AL39" s="933"/>
      <c r="AM39" s="182"/>
      <c r="AN39" s="182"/>
      <c r="AO39" s="925" t="str">
        <f t="shared" ref="AO39:AO40" si="100">AE40</f>
        <v>38</v>
      </c>
      <c r="AP39" s="934" t="str">
        <f t="shared" si="93"/>
        <v/>
      </c>
      <c r="AQ39" s="947" t="str">
        <f t="shared" ref="AQ39:AS39" si="94">AG40</f>
        <v>鎧ヶ坪523-1</v>
      </c>
      <c r="AR39" s="926" t="str">
        <f t="shared" si="94"/>
        <v>0.195 </v>
      </c>
      <c r="AS39" s="927" t="str">
        <f t="shared" si="94"/>
        <v>4,000</v>
      </c>
      <c r="AT39" s="920" t="str">
        <f t="shared" si="95"/>
        <v/>
      </c>
      <c r="AU39" s="928" t="str">
        <f t="shared" si="96"/>
        <v>780</v>
      </c>
      <c r="AV39" s="919"/>
      <c r="AW39" s="182"/>
      <c r="AX39" s="182"/>
      <c r="AY39" s="182" t="str">
        <f t="shared" si="97"/>
        <v/>
      </c>
      <c r="AZ39" s="182" t="str">
        <f t="shared" ref="AZ39:BB39" si="98">AG46</f>
        <v>水尻499-1</v>
      </c>
      <c r="BA39" s="182" t="str">
        <f t="shared" si="98"/>
        <v>0.826</v>
      </c>
      <c r="BB39" s="182" t="str">
        <f t="shared" si="98"/>
        <v>4000</v>
      </c>
      <c r="BC39" s="803" t="str">
        <f t="shared" si="99"/>
        <v>3,304</v>
      </c>
    </row>
    <row r="40" ht="14.25" customHeight="1">
      <c r="A40" s="182"/>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812" t="str">
        <f t="shared" si="11"/>
        <v>38</v>
      </c>
      <c r="AF40" s="779"/>
      <c r="AG40" s="182" t="s">
        <v>781</v>
      </c>
      <c r="AH40" s="932">
        <v>0.195</v>
      </c>
      <c r="AI40" s="803">
        <v>4000.0</v>
      </c>
      <c r="AJ40" s="182"/>
      <c r="AK40" s="929" t="str">
        <f t="shared" si="53"/>
        <v>780</v>
      </c>
      <c r="AL40" s="933"/>
      <c r="AM40" s="182"/>
      <c r="AN40" s="182"/>
      <c r="AO40" s="925" t="str">
        <f t="shared" si="100"/>
        <v>39</v>
      </c>
      <c r="AP40" s="934" t="str">
        <f t="shared" si="93"/>
        <v/>
      </c>
      <c r="AQ40" s="947" t="str">
        <f t="shared" ref="AQ40:AS40" si="101">AG41</f>
        <v>鎧ヶ坪524-1</v>
      </c>
      <c r="AR40" s="926" t="str">
        <f t="shared" si="101"/>
        <v>1.302 </v>
      </c>
      <c r="AS40" s="927" t="str">
        <f t="shared" si="101"/>
        <v>4,000</v>
      </c>
      <c r="AT40" s="920" t="str">
        <f t="shared" si="95"/>
        <v/>
      </c>
      <c r="AU40" s="928" t="str">
        <f t="shared" si="96"/>
        <v>5,208</v>
      </c>
      <c r="AV40" s="919"/>
      <c r="AW40" s="182"/>
      <c r="AX40" s="182"/>
      <c r="AY40" s="182" t="str">
        <f t="shared" si="97"/>
        <v/>
      </c>
      <c r="AZ40" s="182" t="str">
        <f t="shared" ref="AZ40:BB40" si="102">AG47</f>
        <v>水尻500</v>
      </c>
      <c r="BA40" s="182" t="str">
        <f t="shared" si="102"/>
        <v>1.497</v>
      </c>
      <c r="BB40" s="182" t="str">
        <f t="shared" si="102"/>
        <v>4000</v>
      </c>
      <c r="BC40" s="803" t="str">
        <f t="shared" si="99"/>
        <v>5,988</v>
      </c>
    </row>
    <row r="41" ht="14.25" customHeight="1">
      <c r="A41" s="182"/>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812" t="str">
        <f t="shared" si="11"/>
        <v>39</v>
      </c>
      <c r="AF41" s="779"/>
      <c r="AG41" s="182" t="s">
        <v>782</v>
      </c>
      <c r="AH41" s="932">
        <v>1.302</v>
      </c>
      <c r="AI41" s="803">
        <v>4000.0</v>
      </c>
      <c r="AJ41" s="182"/>
      <c r="AK41" s="951" t="str">
        <f t="shared" si="53"/>
        <v>5,208</v>
      </c>
      <c r="AL41" s="952"/>
      <c r="AM41" s="182"/>
      <c r="AN41" s="182"/>
      <c r="AO41" s="925" t="str">
        <f t="shared" ref="AO41:AO42" si="105">AE50</f>
        <v>48</v>
      </c>
      <c r="AP41" s="934" t="str">
        <f t="shared" ref="AP41:AP42" si="106">AJ50</f>
        <v/>
      </c>
      <c r="AQ41" s="947" t="str">
        <f t="shared" ref="AQ41:AS41" si="103">AG50</f>
        <v>西海地境578-1</v>
      </c>
      <c r="AR41" s="926" t="str">
        <f t="shared" si="103"/>
        <v>0.633 </v>
      </c>
      <c r="AS41" s="927" t="str">
        <f t="shared" si="103"/>
        <v>5,000</v>
      </c>
      <c r="AT41" s="920" t="str">
        <f t="shared" ref="AT41:AT42" si="108">AF50</f>
        <v/>
      </c>
      <c r="AU41" s="928" t="str">
        <f t="shared" ref="AU41:AU42" si="109">AK50</f>
        <v>3,165</v>
      </c>
      <c r="AV41" s="919"/>
      <c r="AW41" s="182"/>
      <c r="AX41" s="182"/>
      <c r="AY41" s="182" t="str">
        <f t="shared" si="97"/>
        <v/>
      </c>
      <c r="AZ41" s="182" t="str">
        <f t="shared" ref="AZ41:BB41" si="104">AG42</f>
        <v>鎧ヶ坪532-1</v>
      </c>
      <c r="BA41" s="182" t="str">
        <f t="shared" si="104"/>
        <v>1.778</v>
      </c>
      <c r="BB41" s="182" t="str">
        <f t="shared" si="104"/>
        <v>5000</v>
      </c>
      <c r="BC41" s="803" t="str">
        <f>AK42</f>
        <v>8,890</v>
      </c>
    </row>
    <row r="42" ht="14.25" customHeight="1">
      <c r="A42" s="182"/>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812" t="str">
        <f>AE47+1</f>
        <v>45</v>
      </c>
      <c r="AF42" s="953" t="s">
        <v>279</v>
      </c>
      <c r="AG42" s="954" t="s">
        <v>783</v>
      </c>
      <c r="AH42" s="955">
        <v>1.778</v>
      </c>
      <c r="AI42" s="956">
        <v>5000.0</v>
      </c>
      <c r="AJ42" s="954" t="s">
        <v>784</v>
      </c>
      <c r="AK42" s="929" t="str">
        <f t="shared" si="53"/>
        <v>8,890</v>
      </c>
      <c r="AL42" s="802" t="str">
        <f>SUM(AK33:AK42)</f>
        <v>27,038</v>
      </c>
      <c r="AM42" s="182"/>
      <c r="AN42" s="182"/>
      <c r="AO42" s="925" t="str">
        <f t="shared" si="105"/>
        <v>49</v>
      </c>
      <c r="AP42" s="934" t="str">
        <f t="shared" si="106"/>
        <v/>
      </c>
      <c r="AQ42" s="947" t="str">
        <f t="shared" ref="AQ42:AS42" si="107">AG51</f>
        <v>西海地境579-1</v>
      </c>
      <c r="AR42" s="926" t="str">
        <f t="shared" si="107"/>
        <v>1.256 </v>
      </c>
      <c r="AS42" s="927" t="str">
        <f t="shared" si="107"/>
        <v>5,000</v>
      </c>
      <c r="AT42" s="920" t="str">
        <f t="shared" si="108"/>
        <v/>
      </c>
      <c r="AU42" s="928" t="str">
        <f t="shared" si="109"/>
        <v>6,280</v>
      </c>
      <c r="AV42" s="929" t="str">
        <f>SUM(AU38:AU42)</f>
        <v>18,393</v>
      </c>
      <c r="AW42" s="182"/>
      <c r="AX42" s="182"/>
      <c r="AY42" s="182"/>
      <c r="AZ42" s="182"/>
      <c r="BA42" s="182"/>
      <c r="BB42" s="182"/>
      <c r="BC42" s="182"/>
    </row>
    <row r="43" ht="14.25" customHeight="1">
      <c r="A43" s="182"/>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812" t="str">
        <f>AE41+1</f>
        <v>40</v>
      </c>
      <c r="AF43" s="957"/>
      <c r="AG43" s="954" t="s">
        <v>785</v>
      </c>
      <c r="AH43" s="955">
        <v>1.38</v>
      </c>
      <c r="AI43" s="956">
        <v>5000.0</v>
      </c>
      <c r="AJ43" s="958"/>
      <c r="AK43" s="929" t="str">
        <f t="shared" si="53"/>
        <v>6,900</v>
      </c>
      <c r="AL43" s="929" t="str">
        <f>SUM(AK43)</f>
        <v>6,900</v>
      </c>
      <c r="AM43" s="182"/>
      <c r="AN43" s="182"/>
      <c r="AO43" s="925" t="str">
        <f t="shared" ref="AO43:AO46" si="111">AE44</f>
        <v>41</v>
      </c>
      <c r="AP43" s="934" t="str">
        <f t="shared" ref="AP43:AP46" si="112">AJ44</f>
        <v/>
      </c>
      <c r="AQ43" s="947" t="str">
        <f t="shared" ref="AQ43:AS43" si="110">AG44</f>
        <v>上流190</v>
      </c>
      <c r="AR43" s="926" t="str">
        <f t="shared" si="110"/>
        <v>0.717 </v>
      </c>
      <c r="AS43" s="927" t="str">
        <f t="shared" si="110"/>
        <v>5,000</v>
      </c>
      <c r="AT43" s="920" t="str">
        <f t="shared" ref="AT43:AT46" si="114">AF44</f>
        <v>沼田清司</v>
      </c>
      <c r="AU43" s="928" t="str">
        <f t="shared" ref="AU43:AU46" si="115">AK44</f>
        <v>3,585</v>
      </c>
      <c r="AV43" s="919"/>
      <c r="AW43" s="182"/>
      <c r="AX43" s="182"/>
      <c r="AY43" s="182"/>
      <c r="AZ43" s="182"/>
      <c r="BA43" s="182"/>
      <c r="BB43" s="182"/>
      <c r="BC43" s="182"/>
    </row>
    <row r="44" ht="14.25" customHeight="1">
      <c r="A44" s="182"/>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812" t="str">
        <f t="shared" ref="AE44:AE47" si="116">AE43+1</f>
        <v>41</v>
      </c>
      <c r="AF44" s="793" t="s">
        <v>786</v>
      </c>
      <c r="AG44" s="794" t="s">
        <v>787</v>
      </c>
      <c r="AH44" s="907">
        <v>0.717</v>
      </c>
      <c r="AI44" s="908">
        <v>5000.0</v>
      </c>
      <c r="AJ44" s="794"/>
      <c r="AK44" s="929" t="str">
        <f t="shared" si="53"/>
        <v>3,585</v>
      </c>
      <c r="AL44" s="930"/>
      <c r="AM44" s="182"/>
      <c r="AN44" s="182"/>
      <c r="AO44" s="925" t="str">
        <f t="shared" si="111"/>
        <v>42</v>
      </c>
      <c r="AP44" s="934" t="str">
        <f t="shared" si="112"/>
        <v/>
      </c>
      <c r="AQ44" s="947" t="str">
        <f t="shared" ref="AQ44:AS44" si="113">AG45</f>
        <v>水尻499</v>
      </c>
      <c r="AR44" s="926" t="str">
        <f t="shared" si="113"/>
        <v>1.140 </v>
      </c>
      <c r="AS44" s="927" t="str">
        <f t="shared" si="113"/>
        <v>4,000</v>
      </c>
      <c r="AT44" s="920" t="str">
        <f t="shared" si="114"/>
        <v/>
      </c>
      <c r="AU44" s="928" t="str">
        <f t="shared" si="115"/>
        <v>4,560</v>
      </c>
      <c r="AV44" s="919"/>
      <c r="AW44" s="182"/>
      <c r="AX44" s="182"/>
      <c r="AY44" s="182"/>
      <c r="AZ44" s="182"/>
      <c r="BA44" s="182"/>
      <c r="BB44" s="182"/>
      <c r="BC44" s="182"/>
    </row>
    <row r="45" ht="14.25" customHeight="1">
      <c r="A45" s="182"/>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812" t="str">
        <f t="shared" si="116"/>
        <v>42</v>
      </c>
      <c r="AF45" s="779"/>
      <c r="AG45" s="182" t="s">
        <v>789</v>
      </c>
      <c r="AH45" s="932">
        <v>1.14</v>
      </c>
      <c r="AI45" s="803">
        <v>4000.0</v>
      </c>
      <c r="AJ45" s="182"/>
      <c r="AK45" s="929" t="str">
        <f t="shared" si="53"/>
        <v>4,560</v>
      </c>
      <c r="AL45" s="933"/>
      <c r="AM45" s="182"/>
      <c r="AN45" s="182"/>
      <c r="AO45" s="925" t="str">
        <f t="shared" si="111"/>
        <v>43</v>
      </c>
      <c r="AP45" s="934" t="str">
        <f t="shared" si="112"/>
        <v/>
      </c>
      <c r="AQ45" s="947" t="str">
        <f t="shared" ref="AQ45:AS45" si="117">AG46</f>
        <v>水尻499-1</v>
      </c>
      <c r="AR45" s="926" t="str">
        <f t="shared" si="117"/>
        <v>0.826 </v>
      </c>
      <c r="AS45" s="927" t="str">
        <f t="shared" si="117"/>
        <v>4,000</v>
      </c>
      <c r="AT45" s="920" t="str">
        <f t="shared" si="114"/>
        <v/>
      </c>
      <c r="AU45" s="928" t="str">
        <f t="shared" si="115"/>
        <v>3,304</v>
      </c>
      <c r="AV45" s="919"/>
      <c r="AW45" s="182"/>
      <c r="AX45" s="182"/>
      <c r="AY45" s="182" t="str">
        <f t="shared" ref="AY45:AY46" si="120">AF48</f>
        <v>宮川清治</v>
      </c>
      <c r="AZ45" s="182" t="str">
        <f t="shared" ref="AZ45:BB45" si="118">AG49</f>
        <v>五反田338</v>
      </c>
      <c r="BA45" s="182" t="str">
        <f t="shared" si="118"/>
        <v>0.638</v>
      </c>
      <c r="BB45" s="182" t="str">
        <f t="shared" si="118"/>
        <v>0</v>
      </c>
      <c r="BC45" s="803" t="str">
        <f t="shared" ref="BC45:BC46" si="122">AK49</f>
        <v>0</v>
      </c>
    </row>
    <row r="46" ht="14.25" customHeight="1">
      <c r="A46" s="182"/>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812" t="str">
        <f t="shared" si="116"/>
        <v>43</v>
      </c>
      <c r="AF46" s="779"/>
      <c r="AG46" s="182" t="s">
        <v>790</v>
      </c>
      <c r="AH46" s="932">
        <v>0.826</v>
      </c>
      <c r="AI46" s="803">
        <v>4000.0</v>
      </c>
      <c r="AJ46" s="182"/>
      <c r="AK46" s="929" t="str">
        <f t="shared" si="53"/>
        <v>3,304</v>
      </c>
      <c r="AL46" s="933"/>
      <c r="AM46" s="182"/>
      <c r="AN46" s="182"/>
      <c r="AO46" s="925" t="str">
        <f t="shared" si="111"/>
        <v>44</v>
      </c>
      <c r="AP46" s="934" t="str">
        <f t="shared" si="112"/>
        <v/>
      </c>
      <c r="AQ46" s="947" t="str">
        <f t="shared" ref="AQ46:AS46" si="119">AG47</f>
        <v>水尻500</v>
      </c>
      <c r="AR46" s="926" t="str">
        <f t="shared" si="119"/>
        <v>1.497 </v>
      </c>
      <c r="AS46" s="927" t="str">
        <f t="shared" si="119"/>
        <v>4,000</v>
      </c>
      <c r="AT46" s="920" t="str">
        <f t="shared" si="114"/>
        <v/>
      </c>
      <c r="AU46" s="928" t="str">
        <f t="shared" si="115"/>
        <v>5,988</v>
      </c>
      <c r="AV46" s="929" t="str">
        <f>SUM(AU43:AU46)</f>
        <v>17,437</v>
      </c>
      <c r="AW46" s="182"/>
      <c r="AX46" s="182"/>
      <c r="AY46" s="182" t="str">
        <f t="shared" si="120"/>
        <v/>
      </c>
      <c r="AZ46" s="182" t="str">
        <f t="shared" ref="AZ46:BB46" si="121">AG50</f>
        <v>西海地境578-1</v>
      </c>
      <c r="BA46" s="182" t="str">
        <f t="shared" si="121"/>
        <v>0.633</v>
      </c>
      <c r="BB46" s="182" t="str">
        <f t="shared" si="121"/>
        <v>5000</v>
      </c>
      <c r="BC46" s="803" t="str">
        <f t="shared" si="122"/>
        <v>3,165</v>
      </c>
    </row>
    <row r="47" ht="14.25" customHeight="1">
      <c r="A47" s="182"/>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899" t="str">
        <f t="shared" si="116"/>
        <v>44</v>
      </c>
      <c r="AF47" s="779"/>
      <c r="AG47" s="182" t="s">
        <v>791</v>
      </c>
      <c r="AH47" s="932">
        <v>1.497</v>
      </c>
      <c r="AI47" s="803">
        <v>4000.0</v>
      </c>
      <c r="AJ47" s="182"/>
      <c r="AK47" s="951" t="str">
        <f t="shared" si="53"/>
        <v>5,988</v>
      </c>
      <c r="AL47" s="952" t="str">
        <f>SUM(AK44:AK47)</f>
        <v>17,437</v>
      </c>
      <c r="AM47" s="182"/>
      <c r="AN47" s="182"/>
      <c r="AO47" s="925" t="str">
        <f>AE42</f>
        <v>45</v>
      </c>
      <c r="AP47" s="934" t="str">
        <f>AJ42</f>
        <v>小巻公平</v>
      </c>
      <c r="AQ47" s="947" t="str">
        <f t="shared" ref="AQ47:AS47" si="123">AG42</f>
        <v>鎧ヶ坪532-1</v>
      </c>
      <c r="AR47" s="926" t="str">
        <f t="shared" si="123"/>
        <v>1.778 </v>
      </c>
      <c r="AS47" s="927" t="str">
        <f t="shared" si="123"/>
        <v>5,000</v>
      </c>
      <c r="AT47" s="920" t="str">
        <f>AF42</f>
        <v>芹澤幸雄</v>
      </c>
      <c r="AU47" s="928" t="str">
        <f>AK42</f>
        <v>8,890</v>
      </c>
      <c r="AV47" s="929" t="str">
        <f>AU47</f>
        <v>8,890</v>
      </c>
      <c r="AW47" s="182"/>
      <c r="AX47" s="182"/>
      <c r="AY47" s="182"/>
      <c r="AZ47" s="182"/>
      <c r="BA47" s="182"/>
      <c r="BB47" s="182"/>
      <c r="BC47" s="182"/>
    </row>
    <row r="48" ht="14.25" customHeight="1">
      <c r="A48" s="182"/>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812" t="str">
        <f>AE42+1</f>
        <v>46</v>
      </c>
      <c r="AF48" s="957" t="s">
        <v>288</v>
      </c>
      <c r="AG48" s="954" t="s">
        <v>793</v>
      </c>
      <c r="AH48" s="955">
        <v>0.651</v>
      </c>
      <c r="AI48" s="956">
        <v>0.0</v>
      </c>
      <c r="AJ48" s="954"/>
      <c r="AK48" s="929" t="str">
        <f t="shared" si="53"/>
        <v>0</v>
      </c>
      <c r="AL48" s="919"/>
      <c r="AM48" s="182"/>
      <c r="AN48" s="182"/>
      <c r="AO48" s="925" t="str">
        <f t="shared" ref="AO48:AO51" si="125">AE35</f>
        <v>33</v>
      </c>
      <c r="AP48" s="934" t="str">
        <f t="shared" ref="AP48:AP51" si="126">AJ35</f>
        <v/>
      </c>
      <c r="AQ48" s="947" t="str">
        <f t="shared" ref="AQ48:AS48" si="124">AG35</f>
        <v>水尻511-1</v>
      </c>
      <c r="AR48" s="926" t="str">
        <f t="shared" si="124"/>
        <v>0.433 </v>
      </c>
      <c r="AS48" s="927" t="str">
        <f t="shared" si="124"/>
        <v>0</v>
      </c>
      <c r="AT48" s="920" t="str">
        <f t="shared" ref="AT48:AT51" si="128">AF35</f>
        <v/>
      </c>
      <c r="AU48" s="928" t="str">
        <f t="shared" ref="AU48:AU51" si="129">AK35</f>
        <v>0</v>
      </c>
      <c r="AV48" s="919"/>
      <c r="AW48" s="182"/>
      <c r="AX48" s="182"/>
      <c r="AY48" s="182"/>
      <c r="AZ48" s="182"/>
      <c r="BA48" s="182"/>
      <c r="BB48" s="182"/>
      <c r="BC48" s="182"/>
    </row>
    <row r="49" ht="14.25" customHeight="1">
      <c r="A49" s="182"/>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812" t="str">
        <f t="shared" ref="AE49:AE51" si="130">AE48+1</f>
        <v>47</v>
      </c>
      <c r="AF49" s="957"/>
      <c r="AG49" s="954" t="s">
        <v>794</v>
      </c>
      <c r="AH49" s="955">
        <v>0.638</v>
      </c>
      <c r="AI49" s="956">
        <v>0.0</v>
      </c>
      <c r="AJ49" s="954"/>
      <c r="AK49" s="929" t="str">
        <f t="shared" si="53"/>
        <v>0</v>
      </c>
      <c r="AL49" s="929" t="str">
        <f>SUM(AK48:AK49)</f>
        <v>0</v>
      </c>
      <c r="AM49" s="182"/>
      <c r="AN49" s="182"/>
      <c r="AO49" s="925" t="str">
        <f t="shared" si="125"/>
        <v>34</v>
      </c>
      <c r="AP49" s="934" t="str">
        <f t="shared" si="126"/>
        <v/>
      </c>
      <c r="AQ49" s="947" t="str">
        <f t="shared" ref="AQ49:AS49" si="127">AG36</f>
        <v>水尻512-1</v>
      </c>
      <c r="AR49" s="926" t="str">
        <f t="shared" si="127"/>
        <v>0.872 </v>
      </c>
      <c r="AS49" s="927" t="str">
        <f t="shared" si="127"/>
        <v>0</v>
      </c>
      <c r="AT49" s="920" t="str">
        <f t="shared" si="128"/>
        <v/>
      </c>
      <c r="AU49" s="928" t="str">
        <f t="shared" si="129"/>
        <v>0</v>
      </c>
      <c r="AV49" s="919"/>
      <c r="AW49" s="182"/>
      <c r="AX49" s="182"/>
      <c r="AY49" s="182"/>
      <c r="AZ49" s="182"/>
      <c r="BA49" s="182"/>
      <c r="BB49" s="182"/>
      <c r="BC49" s="182"/>
    </row>
    <row r="50" ht="14.25" customHeight="1">
      <c r="A50" s="182"/>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900" t="str">
        <f t="shared" si="130"/>
        <v>48</v>
      </c>
      <c r="AF50" s="779"/>
      <c r="AG50" s="182" t="s">
        <v>818</v>
      </c>
      <c r="AH50" s="932">
        <v>0.633</v>
      </c>
      <c r="AI50" s="803">
        <v>5000.0</v>
      </c>
      <c r="AJ50" s="931"/>
      <c r="AK50" s="802" t="str">
        <f t="shared" si="53"/>
        <v>3,165</v>
      </c>
      <c r="AL50" s="933"/>
      <c r="AM50" s="182"/>
      <c r="AN50" s="182"/>
      <c r="AO50" s="925" t="str">
        <f t="shared" si="125"/>
        <v>35</v>
      </c>
      <c r="AP50" s="934" t="str">
        <f t="shared" si="126"/>
        <v/>
      </c>
      <c r="AQ50" s="947" t="str">
        <f t="shared" ref="AQ50:AS50" si="131">AG37</f>
        <v>水尻513-1</v>
      </c>
      <c r="AR50" s="926" t="str">
        <f t="shared" si="131"/>
        <v>0.608 </v>
      </c>
      <c r="AS50" s="927" t="str">
        <f t="shared" si="131"/>
        <v>0</v>
      </c>
      <c r="AT50" s="920" t="str">
        <f t="shared" si="128"/>
        <v/>
      </c>
      <c r="AU50" s="928" t="str">
        <f t="shared" si="129"/>
        <v>0</v>
      </c>
      <c r="AV50" s="919"/>
      <c r="AW50" s="182"/>
      <c r="AX50" s="182"/>
      <c r="AY50" s="182" t="str">
        <f t="shared" ref="AY50:AY51" si="134">AF50</f>
        <v/>
      </c>
      <c r="AZ50" s="182" t="str">
        <f t="shared" ref="AZ50:BB50" si="132">AG51</f>
        <v>西海地境579-1</v>
      </c>
      <c r="BA50" s="182" t="str">
        <f t="shared" si="132"/>
        <v>1.256</v>
      </c>
      <c r="BB50" s="182" t="str">
        <f t="shared" si="132"/>
        <v>5000</v>
      </c>
      <c r="BC50" s="803" t="str">
        <f t="shared" ref="BC50:BC51" si="136">AK51</f>
        <v>6,280</v>
      </c>
    </row>
    <row r="51" ht="14.25" customHeight="1">
      <c r="A51" s="182"/>
      <c r="B51" s="182"/>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899" t="str">
        <f t="shared" si="130"/>
        <v>49</v>
      </c>
      <c r="AF51" s="779"/>
      <c r="AG51" s="182" t="s">
        <v>819</v>
      </c>
      <c r="AH51" s="932">
        <v>1.256</v>
      </c>
      <c r="AI51" s="803">
        <v>5000.0</v>
      </c>
      <c r="AJ51" s="931"/>
      <c r="AK51" s="951" t="str">
        <f t="shared" si="53"/>
        <v>6,280</v>
      </c>
      <c r="AL51" s="952" t="str">
        <f>SUM(AK50:AK51)</f>
        <v>9,445</v>
      </c>
      <c r="AM51" s="182"/>
      <c r="AN51" s="182"/>
      <c r="AO51" s="925" t="str">
        <f t="shared" si="125"/>
        <v>36</v>
      </c>
      <c r="AP51" s="934" t="str">
        <f t="shared" si="126"/>
        <v/>
      </c>
      <c r="AQ51" s="947" t="str">
        <f t="shared" ref="AQ51:AS51" si="133">AG38</f>
        <v>水尻514一部</v>
      </c>
      <c r="AR51" s="926" t="str">
        <f t="shared" si="133"/>
        <v>0.035 </v>
      </c>
      <c r="AS51" s="927" t="str">
        <f t="shared" si="133"/>
        <v>0</v>
      </c>
      <c r="AT51" s="920" t="str">
        <f t="shared" si="128"/>
        <v/>
      </c>
      <c r="AU51" s="928" t="str">
        <f t="shared" si="129"/>
        <v>0</v>
      </c>
      <c r="AV51" s="929" t="str">
        <f>SUM(AU48:AU51)</f>
        <v>0</v>
      </c>
      <c r="AW51" s="182"/>
      <c r="AX51" s="182"/>
      <c r="AY51" s="182" t="str">
        <f t="shared" si="134"/>
        <v/>
      </c>
      <c r="AZ51" s="182" t="str">
        <f t="shared" ref="AZ51:BB51" si="135">AG52</f>
        <v/>
      </c>
      <c r="BA51" s="182" t="str">
        <f t="shared" si="135"/>
        <v/>
      </c>
      <c r="BB51" s="182" t="str">
        <f t="shared" si="135"/>
        <v/>
      </c>
      <c r="BC51" s="803" t="str">
        <f t="shared" si="136"/>
        <v>97,317</v>
      </c>
    </row>
    <row r="52" ht="14.25" customHeight="1">
      <c r="A52" s="182"/>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959"/>
      <c r="AF52" s="960"/>
      <c r="AG52" s="960"/>
      <c r="AH52" s="960"/>
      <c r="AI52" s="960"/>
      <c r="AJ52" s="961" t="s">
        <v>383</v>
      </c>
      <c r="AK52" s="962" t="str">
        <f t="shared" ref="AK52:AL52" si="137">SUM(AK3:AK51)</f>
        <v>97,317</v>
      </c>
      <c r="AL52" s="962" t="str">
        <f t="shared" si="137"/>
        <v>97,317</v>
      </c>
      <c r="AM52" s="182"/>
      <c r="AN52" s="182"/>
      <c r="AO52" s="919"/>
      <c r="AP52" s="919"/>
      <c r="AQ52" s="947"/>
      <c r="AR52" s="926"/>
      <c r="AS52" s="927"/>
      <c r="AT52" s="920"/>
      <c r="AU52" s="929" t="str">
        <f t="shared" ref="AU52:AV52" si="138">SUM(AU3:AU51)</f>
        <v>97,317</v>
      </c>
      <c r="AV52" s="929" t="str">
        <f t="shared" si="138"/>
        <v>97,317</v>
      </c>
      <c r="AW52" s="182"/>
      <c r="AX52" s="182"/>
      <c r="AY52" s="182"/>
      <c r="AZ52" s="182"/>
      <c r="BA52" s="182"/>
      <c r="BB52" s="182"/>
      <c r="BC52" s="803"/>
    </row>
    <row r="53" ht="14.25" customHeight="1">
      <c r="A53" s="182"/>
      <c r="B53" s="182"/>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839"/>
      <c r="AF53" s="182"/>
      <c r="AG53" s="182"/>
      <c r="AH53" s="182"/>
      <c r="AI53" s="182"/>
      <c r="AJ53" s="182"/>
      <c r="AK53" s="182"/>
      <c r="AL53" s="182"/>
      <c r="AM53" s="931"/>
      <c r="AN53" s="182"/>
      <c r="AO53" s="182"/>
      <c r="AP53" s="182"/>
      <c r="AQ53" s="182"/>
      <c r="AR53" s="182"/>
      <c r="AS53" s="182"/>
      <c r="AT53" s="182"/>
      <c r="AU53" s="182"/>
      <c r="AV53" s="182"/>
      <c r="AW53" s="182"/>
      <c r="AX53" s="182"/>
      <c r="AY53" s="182"/>
      <c r="AZ53" s="182"/>
      <c r="BA53" s="182"/>
      <c r="BB53" s="182"/>
      <c r="BC53" s="803"/>
    </row>
    <row r="54" ht="14.25" customHeight="1">
      <c r="A54" s="182"/>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839"/>
      <c r="AF54" s="182"/>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row>
    <row r="55" ht="14.25" customHeight="1">
      <c r="A55" s="182"/>
      <c r="B55" s="182"/>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839"/>
      <c r="AF55" s="182"/>
      <c r="AG55" s="182"/>
      <c r="AH55" s="182"/>
      <c r="AI55" s="182"/>
      <c r="AJ55" s="182"/>
      <c r="AK55" s="182"/>
      <c r="AL55" s="182"/>
      <c r="AM55" s="182"/>
      <c r="AN55" s="182"/>
      <c r="AO55" s="182"/>
      <c r="AP55" s="182"/>
      <c r="AQ55" s="182"/>
      <c r="AR55" s="182"/>
      <c r="AS55" s="182"/>
      <c r="AT55" s="182"/>
      <c r="AU55" s="182"/>
      <c r="AV55" s="182"/>
      <c r="AW55" s="182"/>
      <c r="AX55" s="182"/>
      <c r="AY55" s="182"/>
      <c r="AZ55" s="182"/>
      <c r="BA55" s="182"/>
      <c r="BB55" s="182"/>
      <c r="BC55" s="182"/>
    </row>
    <row r="56" ht="14.25" customHeight="1">
      <c r="A56" s="182"/>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839"/>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c r="BC56" s="182"/>
    </row>
    <row r="57" ht="14.25" customHeight="1">
      <c r="A57" s="182"/>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839"/>
      <c r="AF57" s="182"/>
      <c r="AG57" s="182"/>
      <c r="AH57" s="182"/>
      <c r="AI57" s="182"/>
      <c r="AJ57" s="182"/>
      <c r="AK57" s="182"/>
      <c r="AL57" s="182"/>
      <c r="AM57" s="182"/>
      <c r="AN57" s="182"/>
      <c r="AO57" s="182"/>
      <c r="AP57" s="182"/>
      <c r="AQ57" s="182"/>
      <c r="AR57" s="182"/>
      <c r="AS57" s="182"/>
      <c r="AT57" s="182"/>
      <c r="AU57" s="182"/>
      <c r="AV57" s="182"/>
      <c r="AW57" s="182"/>
      <c r="AX57" s="182"/>
      <c r="AY57" s="182"/>
      <c r="AZ57" s="182"/>
      <c r="BA57" s="182"/>
      <c r="BB57" s="182"/>
      <c r="BC57" s="182"/>
    </row>
    <row r="58" ht="14.25" customHeight="1">
      <c r="A58" s="182"/>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839"/>
      <c r="AF58" s="182"/>
      <c r="AG58" s="182"/>
      <c r="AH58" s="182"/>
      <c r="AI58" s="182"/>
      <c r="AJ58" s="182"/>
      <c r="AK58" s="182"/>
      <c r="AL58" s="182"/>
      <c r="AM58" s="182"/>
      <c r="AN58" s="182"/>
      <c r="AO58" s="182"/>
      <c r="AP58" s="182"/>
      <c r="AQ58" s="182"/>
      <c r="AR58" s="182"/>
      <c r="AS58" s="182"/>
      <c r="AT58" s="182"/>
      <c r="AU58" s="182"/>
      <c r="AV58" s="182"/>
      <c r="AW58" s="182"/>
      <c r="AX58" s="182"/>
      <c r="AY58" s="182"/>
      <c r="AZ58" s="182"/>
      <c r="BA58" s="182"/>
      <c r="BB58" s="182"/>
      <c r="BC58" s="182"/>
    </row>
    <row r="59" ht="14.25" customHeight="1">
      <c r="A59" s="182"/>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839"/>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c r="BC59" s="182"/>
    </row>
    <row r="60" ht="14.25" customHeight="1">
      <c r="A60" s="182"/>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839"/>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c r="BC60" s="182"/>
    </row>
    <row r="61" ht="14.25" customHeight="1">
      <c r="A61" s="182"/>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839"/>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c r="BC61" s="182"/>
    </row>
    <row r="62" ht="14.25" customHeight="1">
      <c r="A62" s="182"/>
      <c r="B62" s="182"/>
      <c r="C62" s="182"/>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839"/>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c r="BC62" s="182"/>
    </row>
    <row r="63" ht="14.25" customHeight="1">
      <c r="A63" s="182"/>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839"/>
      <c r="AF63" s="182"/>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c r="BC63" s="182"/>
    </row>
    <row r="64" ht="14.25" customHeight="1">
      <c r="A64" s="182"/>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839"/>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c r="BC64" s="182"/>
    </row>
    <row r="65" ht="14.25" customHeight="1">
      <c r="A65" s="182"/>
      <c r="B65" s="182"/>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839"/>
      <c r="AF65" s="182"/>
      <c r="AG65" s="182"/>
      <c r="AH65" s="182"/>
      <c r="AI65" s="182"/>
      <c r="AJ65" s="182"/>
      <c r="AK65" s="182"/>
      <c r="AL65" s="182"/>
      <c r="AM65" s="182"/>
      <c r="AN65" s="182"/>
      <c r="AO65" s="182"/>
      <c r="AP65" s="182"/>
      <c r="AQ65" s="182"/>
      <c r="AR65" s="182"/>
      <c r="AS65" s="182"/>
      <c r="AT65" s="182"/>
      <c r="AU65" s="182"/>
      <c r="AV65" s="182"/>
      <c r="AW65" s="182"/>
      <c r="AX65" s="182"/>
      <c r="AY65" s="182"/>
      <c r="AZ65" s="182"/>
      <c r="BA65" s="182"/>
      <c r="BB65" s="182"/>
      <c r="BC65" s="182"/>
    </row>
    <row r="66" ht="14.25" customHeight="1">
      <c r="A66" s="182"/>
      <c r="B66" s="182"/>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839"/>
      <c r="AF66" s="182"/>
      <c r="AG66" s="182"/>
      <c r="AH66" s="182"/>
      <c r="AI66" s="182"/>
      <c r="AJ66" s="182"/>
      <c r="AK66" s="182"/>
      <c r="AL66" s="182"/>
      <c r="AM66" s="182"/>
      <c r="AN66" s="182"/>
      <c r="AO66" s="182"/>
      <c r="AP66" s="182"/>
      <c r="AQ66" s="182"/>
      <c r="AR66" s="182"/>
      <c r="AS66" s="182"/>
      <c r="AT66" s="182"/>
      <c r="AU66" s="182"/>
      <c r="AV66" s="182"/>
      <c r="AW66" s="182"/>
      <c r="AX66" s="182"/>
      <c r="AY66" s="182"/>
      <c r="AZ66" s="182"/>
      <c r="BA66" s="182"/>
      <c r="BB66" s="182"/>
      <c r="BC66" s="182"/>
    </row>
    <row r="67" ht="14.25" customHeight="1">
      <c r="A67" s="182"/>
      <c r="B67" s="182"/>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839"/>
      <c r="AF67" s="182"/>
      <c r="AG67" s="182"/>
      <c r="AH67" s="182"/>
      <c r="AI67" s="182"/>
      <c r="AJ67" s="182"/>
      <c r="AK67" s="182"/>
      <c r="AL67" s="182"/>
      <c r="AM67" s="182"/>
      <c r="AN67" s="182"/>
      <c r="AO67" s="182"/>
      <c r="AP67" s="182"/>
      <c r="AQ67" s="182"/>
      <c r="AR67" s="182"/>
      <c r="AS67" s="182"/>
      <c r="AT67" s="182"/>
      <c r="AU67" s="182"/>
      <c r="AV67" s="182"/>
      <c r="AW67" s="182"/>
      <c r="AX67" s="182"/>
      <c r="AY67" s="182"/>
      <c r="AZ67" s="182"/>
      <c r="BA67" s="182"/>
      <c r="BB67" s="182"/>
      <c r="BC67" s="182"/>
    </row>
    <row r="68" ht="14.25" customHeight="1">
      <c r="A68" s="182"/>
      <c r="B68" s="182"/>
      <c r="C68" s="182"/>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839"/>
      <c r="AF68" s="182"/>
      <c r="AG68" s="182"/>
      <c r="AH68" s="182"/>
      <c r="AI68" s="182"/>
      <c r="AJ68" s="182"/>
      <c r="AK68" s="182"/>
      <c r="AL68" s="182"/>
      <c r="AM68" s="182"/>
      <c r="AN68" s="182"/>
      <c r="AO68" s="182"/>
      <c r="AP68" s="182"/>
      <c r="AQ68" s="182"/>
      <c r="AR68" s="182"/>
      <c r="AS68" s="182"/>
      <c r="AT68" s="182"/>
      <c r="AU68" s="182"/>
      <c r="AV68" s="182"/>
      <c r="AW68" s="182"/>
      <c r="AX68" s="182"/>
      <c r="AY68" s="182"/>
      <c r="AZ68" s="182"/>
      <c r="BA68" s="182"/>
      <c r="BB68" s="182"/>
      <c r="BC68" s="182"/>
    </row>
    <row r="69" ht="14.25" customHeight="1">
      <c r="A69" s="182"/>
      <c r="B69" s="182"/>
      <c r="C69" s="182"/>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839"/>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row>
    <row r="70" ht="14.25" customHeight="1">
      <c r="A70" s="182"/>
      <c r="B70" s="182"/>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839"/>
      <c r="AF70" s="182"/>
      <c r="AG70" s="182"/>
      <c r="AH70" s="182"/>
      <c r="AI70" s="182"/>
      <c r="AJ70" s="182"/>
      <c r="AK70" s="182"/>
      <c r="AL70" s="182"/>
      <c r="AM70" s="182"/>
      <c r="AN70" s="182"/>
      <c r="AO70" s="182"/>
      <c r="AP70" s="182"/>
      <c r="AQ70" s="182"/>
      <c r="AR70" s="182"/>
      <c r="AS70" s="182"/>
      <c r="AT70" s="182"/>
      <c r="AU70" s="182"/>
      <c r="AV70" s="182"/>
      <c r="AW70" s="182"/>
      <c r="AX70" s="182"/>
      <c r="AY70" s="182"/>
      <c r="AZ70" s="182"/>
      <c r="BA70" s="182"/>
      <c r="BB70" s="182"/>
      <c r="BC70" s="182"/>
    </row>
    <row r="71" ht="14.25" customHeight="1">
      <c r="A71" s="182"/>
      <c r="B71" s="182"/>
      <c r="C71" s="182"/>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839"/>
      <c r="AF71" s="182"/>
      <c r="AG71" s="182"/>
      <c r="AH71" s="182"/>
      <c r="AI71" s="182"/>
      <c r="AJ71" s="182"/>
      <c r="AK71" s="182"/>
      <c r="AL71" s="182"/>
      <c r="AM71" s="182"/>
      <c r="AN71" s="182"/>
      <c r="AO71" s="182"/>
      <c r="AP71" s="182"/>
      <c r="AQ71" s="182"/>
      <c r="AR71" s="182"/>
      <c r="AS71" s="182"/>
      <c r="AT71" s="182"/>
      <c r="AU71" s="182"/>
      <c r="AV71" s="182"/>
      <c r="AW71" s="182"/>
      <c r="AX71" s="182"/>
      <c r="AY71" s="182"/>
      <c r="AZ71" s="182"/>
      <c r="BA71" s="182"/>
      <c r="BB71" s="182"/>
      <c r="BC71" s="182"/>
    </row>
    <row r="72" ht="14.25" customHeight="1">
      <c r="A72" s="182"/>
      <c r="B72" s="182"/>
      <c r="C72" s="182"/>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839"/>
      <c r="AF72" s="182"/>
      <c r="AG72" s="182"/>
      <c r="AH72" s="182"/>
      <c r="AI72" s="182"/>
      <c r="AJ72" s="182"/>
      <c r="AK72" s="182"/>
      <c r="AL72" s="182"/>
      <c r="AM72" s="182"/>
      <c r="AN72" s="182"/>
      <c r="AO72" s="182"/>
      <c r="AP72" s="182"/>
      <c r="AQ72" s="182"/>
      <c r="AR72" s="182"/>
      <c r="AS72" s="182"/>
      <c r="AT72" s="182"/>
      <c r="AU72" s="182"/>
      <c r="AV72" s="182"/>
      <c r="AW72" s="182"/>
      <c r="AX72" s="182"/>
      <c r="AY72" s="182"/>
      <c r="AZ72" s="182"/>
      <c r="BA72" s="182"/>
      <c r="BB72" s="182"/>
      <c r="BC72" s="182"/>
    </row>
    <row r="73" ht="14.25" customHeight="1">
      <c r="A73" s="182"/>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839"/>
      <c r="AF73" s="182"/>
      <c r="AG73" s="182"/>
      <c r="AH73" s="182"/>
      <c r="AI73" s="182"/>
      <c r="AJ73" s="182"/>
      <c r="AK73" s="182"/>
      <c r="AL73" s="182"/>
      <c r="AM73" s="182"/>
      <c r="AN73" s="182"/>
      <c r="AO73" s="182"/>
      <c r="AP73" s="182"/>
      <c r="AQ73" s="182"/>
      <c r="AR73" s="182"/>
      <c r="AS73" s="182"/>
      <c r="AT73" s="182"/>
      <c r="AU73" s="182"/>
      <c r="AV73" s="182"/>
      <c r="AW73" s="182"/>
      <c r="AX73" s="182"/>
      <c r="AY73" s="182"/>
      <c r="AZ73" s="182"/>
      <c r="BA73" s="182"/>
      <c r="BB73" s="182"/>
      <c r="BC73" s="182"/>
    </row>
    <row r="74" ht="14.25" customHeight="1">
      <c r="A74" s="182"/>
      <c r="B74" s="182"/>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839"/>
      <c r="AF74" s="182"/>
      <c r="AG74" s="182"/>
      <c r="AH74" s="182"/>
      <c r="AI74" s="182"/>
      <c r="AJ74" s="182"/>
      <c r="AK74" s="182"/>
      <c r="AL74" s="182"/>
      <c r="AM74" s="182"/>
      <c r="AN74" s="182"/>
      <c r="AO74" s="182"/>
      <c r="AP74" s="182"/>
      <c r="AQ74" s="182"/>
      <c r="AR74" s="182"/>
      <c r="AS74" s="182"/>
      <c r="AT74" s="182"/>
      <c r="AU74" s="182"/>
      <c r="AV74" s="182"/>
      <c r="AW74" s="182"/>
      <c r="AX74" s="182"/>
      <c r="AY74" s="182"/>
      <c r="AZ74" s="182"/>
      <c r="BA74" s="182"/>
      <c r="BB74" s="182"/>
      <c r="BC74" s="182"/>
    </row>
    <row r="75" ht="14.25" customHeight="1">
      <c r="A75" s="182"/>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839"/>
      <c r="AF75" s="182"/>
      <c r="AG75" s="182"/>
      <c r="AH75" s="182"/>
      <c r="AI75" s="182"/>
      <c r="AJ75" s="182"/>
      <c r="AK75" s="182"/>
      <c r="AL75" s="182"/>
      <c r="AM75" s="182"/>
      <c r="AN75" s="182"/>
      <c r="AO75" s="182"/>
      <c r="AP75" s="182"/>
      <c r="AQ75" s="182"/>
      <c r="AR75" s="182"/>
      <c r="AS75" s="182"/>
      <c r="AT75" s="182"/>
      <c r="AU75" s="182"/>
      <c r="AV75" s="182"/>
      <c r="AW75" s="182"/>
      <c r="AX75" s="182"/>
      <c r="AY75" s="182"/>
      <c r="AZ75" s="182"/>
      <c r="BA75" s="182"/>
      <c r="BB75" s="182"/>
      <c r="BC75" s="182"/>
    </row>
    <row r="76" ht="14.25" customHeight="1">
      <c r="A76" s="182"/>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839"/>
      <c r="AF76" s="182"/>
      <c r="AG76" s="182"/>
      <c r="AH76" s="182"/>
      <c r="AI76" s="182"/>
      <c r="AJ76" s="182"/>
      <c r="AK76" s="182"/>
      <c r="AL76" s="182"/>
      <c r="AM76" s="182"/>
      <c r="AN76" s="182"/>
      <c r="AO76" s="182"/>
      <c r="AP76" s="182"/>
      <c r="AQ76" s="182"/>
      <c r="AR76" s="182"/>
      <c r="AS76" s="182"/>
      <c r="AT76" s="182"/>
      <c r="AU76" s="182"/>
      <c r="AV76" s="182"/>
      <c r="AW76" s="182"/>
      <c r="AX76" s="182"/>
      <c r="AY76" s="182"/>
      <c r="AZ76" s="182"/>
      <c r="BA76" s="182"/>
      <c r="BB76" s="182"/>
      <c r="BC76" s="182"/>
    </row>
    <row r="77" ht="14.25" customHeight="1">
      <c r="A77" s="182"/>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839"/>
      <c r="AF77" s="182"/>
      <c r="AG77" s="182"/>
      <c r="AH77" s="182"/>
      <c r="AI77" s="182"/>
      <c r="AJ77" s="182"/>
      <c r="AK77" s="182"/>
      <c r="AL77" s="182"/>
      <c r="AM77" s="182"/>
      <c r="AN77" s="182"/>
      <c r="AO77" s="182"/>
      <c r="AP77" s="182"/>
      <c r="AQ77" s="182"/>
      <c r="AR77" s="182"/>
      <c r="AS77" s="182"/>
      <c r="AT77" s="182"/>
      <c r="AU77" s="182"/>
      <c r="AV77" s="182"/>
      <c r="AW77" s="182"/>
      <c r="AX77" s="182"/>
      <c r="AY77" s="182"/>
      <c r="AZ77" s="182"/>
      <c r="BA77" s="182"/>
      <c r="BB77" s="182"/>
      <c r="BC77" s="182"/>
    </row>
    <row r="78" ht="14.25" customHeight="1">
      <c r="A78" s="182"/>
      <c r="B78" s="182"/>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839"/>
      <c r="AF78" s="182"/>
      <c r="AG78" s="182"/>
      <c r="AH78" s="182"/>
      <c r="AI78" s="182"/>
      <c r="AJ78" s="182"/>
      <c r="AK78" s="182"/>
      <c r="AL78" s="182"/>
      <c r="AM78" s="182"/>
      <c r="AN78" s="182"/>
      <c r="AO78" s="182"/>
      <c r="AP78" s="182"/>
      <c r="AQ78" s="182"/>
      <c r="AR78" s="182"/>
      <c r="AS78" s="182"/>
      <c r="AT78" s="182"/>
      <c r="AU78" s="182"/>
      <c r="AV78" s="182"/>
      <c r="AW78" s="182"/>
      <c r="AX78" s="182"/>
      <c r="AY78" s="182"/>
      <c r="AZ78" s="182"/>
      <c r="BA78" s="182"/>
      <c r="BB78" s="182"/>
      <c r="BC78" s="182"/>
    </row>
    <row r="79" ht="14.25" customHeight="1">
      <c r="A79" s="182"/>
      <c r="B79" s="182"/>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839"/>
      <c r="AF79" s="182"/>
      <c r="AG79" s="182"/>
      <c r="AH79" s="182"/>
      <c r="AI79" s="182"/>
      <c r="AJ79" s="182"/>
      <c r="AK79" s="182"/>
      <c r="AL79" s="182"/>
      <c r="AM79" s="182"/>
      <c r="AN79" s="182"/>
      <c r="AO79" s="182"/>
      <c r="AP79" s="182"/>
      <c r="AQ79" s="182"/>
      <c r="AR79" s="182"/>
      <c r="AS79" s="182"/>
      <c r="AT79" s="182"/>
      <c r="AU79" s="182"/>
      <c r="AV79" s="182"/>
      <c r="AW79" s="182"/>
      <c r="AX79" s="182"/>
      <c r="AY79" s="182"/>
      <c r="AZ79" s="182"/>
      <c r="BA79" s="182"/>
      <c r="BB79" s="182"/>
      <c r="BC79" s="182"/>
    </row>
    <row r="80" ht="14.25" customHeight="1">
      <c r="A80" s="182"/>
      <c r="B80" s="182"/>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839"/>
      <c r="AF80" s="182"/>
      <c r="AG80" s="182"/>
      <c r="AH80" s="182"/>
      <c r="AI80" s="182"/>
      <c r="AJ80" s="182"/>
      <c r="AK80" s="182"/>
      <c r="AL80" s="182"/>
      <c r="AM80" s="182"/>
      <c r="AN80" s="182"/>
      <c r="AO80" s="182"/>
      <c r="AP80" s="182"/>
      <c r="AQ80" s="182"/>
      <c r="AR80" s="182"/>
      <c r="AS80" s="182"/>
      <c r="AT80" s="182"/>
      <c r="AU80" s="182"/>
      <c r="AV80" s="182"/>
      <c r="AW80" s="182"/>
      <c r="AX80" s="182"/>
      <c r="AY80" s="182"/>
      <c r="AZ80" s="182"/>
      <c r="BA80" s="182"/>
      <c r="BB80" s="182"/>
      <c r="BC80" s="182"/>
    </row>
    <row r="81" ht="14.25" customHeight="1">
      <c r="A81" s="182"/>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839"/>
      <c r="AF81" s="182"/>
      <c r="AG81" s="182"/>
      <c r="AH81" s="182"/>
      <c r="AI81" s="182"/>
      <c r="AJ81" s="182"/>
      <c r="AK81" s="182"/>
      <c r="AL81" s="182"/>
      <c r="AM81" s="182"/>
      <c r="AN81" s="182"/>
      <c r="AO81" s="182"/>
      <c r="AP81" s="182"/>
      <c r="AQ81" s="182"/>
      <c r="AR81" s="182"/>
      <c r="AS81" s="182"/>
      <c r="AT81" s="182"/>
      <c r="AU81" s="182"/>
      <c r="AV81" s="182"/>
      <c r="AW81" s="182"/>
      <c r="AX81" s="182"/>
      <c r="AY81" s="182"/>
      <c r="AZ81" s="182"/>
      <c r="BA81" s="182"/>
      <c r="BB81" s="182"/>
      <c r="BC81" s="182"/>
    </row>
    <row r="82" ht="14.25" customHeight="1">
      <c r="A82" s="182"/>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839"/>
      <c r="AF82" s="182"/>
      <c r="AG82" s="182"/>
      <c r="AH82" s="182"/>
      <c r="AI82" s="182"/>
      <c r="AJ82" s="182"/>
      <c r="AK82" s="182"/>
      <c r="AL82" s="182"/>
      <c r="AM82" s="182"/>
      <c r="AN82" s="182"/>
      <c r="AO82" s="182"/>
      <c r="AP82" s="182"/>
      <c r="AQ82" s="182"/>
      <c r="AR82" s="182"/>
      <c r="AS82" s="182"/>
      <c r="AT82" s="182"/>
      <c r="AU82" s="182"/>
      <c r="AV82" s="182"/>
      <c r="AW82" s="182"/>
      <c r="AX82" s="182"/>
      <c r="AY82" s="182"/>
      <c r="AZ82" s="182"/>
      <c r="BA82" s="182"/>
      <c r="BB82" s="182"/>
      <c r="BC82" s="182"/>
    </row>
    <row r="83" ht="14.25" customHeight="1">
      <c r="A83" s="182"/>
      <c r="B83" s="182"/>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839"/>
      <c r="AF83" s="182"/>
      <c r="AG83" s="182"/>
      <c r="AH83" s="182"/>
      <c r="AI83" s="182"/>
      <c r="AJ83" s="182"/>
      <c r="AK83" s="182"/>
      <c r="AL83" s="182"/>
      <c r="AM83" s="182"/>
      <c r="AN83" s="182"/>
      <c r="AO83" s="182"/>
      <c r="AP83" s="182"/>
      <c r="AQ83" s="182"/>
      <c r="AR83" s="182"/>
      <c r="AS83" s="182"/>
      <c r="AT83" s="182"/>
      <c r="AU83" s="182"/>
      <c r="AV83" s="182"/>
      <c r="AW83" s="182"/>
      <c r="AX83" s="182"/>
      <c r="AY83" s="182"/>
      <c r="AZ83" s="182"/>
      <c r="BA83" s="182"/>
      <c r="BB83" s="182"/>
      <c r="BC83" s="182"/>
    </row>
    <row r="84" ht="14.25" customHeight="1">
      <c r="A84" s="182"/>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839"/>
      <c r="AF84" s="182"/>
      <c r="AG84" s="182"/>
      <c r="AH84" s="182"/>
      <c r="AI84" s="182"/>
      <c r="AJ84" s="182"/>
      <c r="AK84" s="182"/>
      <c r="AL84" s="182"/>
      <c r="AM84" s="182"/>
      <c r="AN84" s="182"/>
      <c r="AO84" s="182"/>
      <c r="AP84" s="182"/>
      <c r="AQ84" s="182"/>
      <c r="AR84" s="182"/>
      <c r="AS84" s="182"/>
      <c r="AT84" s="182"/>
      <c r="AU84" s="182"/>
      <c r="AV84" s="182"/>
      <c r="AW84" s="182"/>
      <c r="AX84" s="182"/>
      <c r="AY84" s="182"/>
      <c r="AZ84" s="182"/>
      <c r="BA84" s="182"/>
      <c r="BB84" s="182"/>
      <c r="BC84" s="182"/>
    </row>
    <row r="85" ht="14.25" customHeight="1">
      <c r="A85" s="182"/>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839"/>
      <c r="AF85" s="182"/>
      <c r="AG85" s="182"/>
      <c r="AH85" s="182"/>
      <c r="AI85" s="182"/>
      <c r="AJ85" s="182"/>
      <c r="AK85" s="182"/>
      <c r="AL85" s="182"/>
      <c r="AM85" s="182"/>
      <c r="AN85" s="182"/>
      <c r="AO85" s="182"/>
      <c r="AP85" s="182"/>
      <c r="AQ85" s="182"/>
      <c r="AR85" s="182"/>
      <c r="AS85" s="182"/>
      <c r="AT85" s="182"/>
      <c r="AU85" s="182"/>
      <c r="AV85" s="182"/>
      <c r="AW85" s="182"/>
      <c r="AX85" s="182"/>
      <c r="AY85" s="182"/>
      <c r="AZ85" s="182"/>
      <c r="BA85" s="182"/>
      <c r="BB85" s="182"/>
      <c r="BC85" s="182"/>
    </row>
    <row r="86" ht="14.25" customHeight="1">
      <c r="A86" s="182"/>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839"/>
      <c r="AF86" s="182"/>
      <c r="AG86" s="182"/>
      <c r="AH86" s="182"/>
      <c r="AI86" s="182"/>
      <c r="AJ86" s="182"/>
      <c r="AK86" s="182"/>
      <c r="AL86" s="182"/>
      <c r="AM86" s="182"/>
      <c r="AN86" s="182"/>
      <c r="AO86" s="182"/>
      <c r="AP86" s="182"/>
      <c r="AQ86" s="182"/>
      <c r="AR86" s="182"/>
      <c r="AS86" s="182"/>
      <c r="AT86" s="182"/>
      <c r="AU86" s="182"/>
      <c r="AV86" s="182"/>
      <c r="AW86" s="182"/>
      <c r="AX86" s="182"/>
      <c r="AY86" s="182"/>
      <c r="AZ86" s="182"/>
      <c r="BA86" s="182"/>
      <c r="BB86" s="182"/>
      <c r="BC86" s="182"/>
    </row>
    <row r="87" ht="14.25" customHeight="1">
      <c r="A87" s="182"/>
      <c r="B87" s="182"/>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839"/>
      <c r="AF87" s="182"/>
      <c r="AG87" s="182"/>
      <c r="AH87" s="182"/>
      <c r="AI87" s="182"/>
      <c r="AJ87" s="182"/>
      <c r="AK87" s="182"/>
      <c r="AL87" s="182"/>
      <c r="AM87" s="182"/>
      <c r="AN87" s="182"/>
      <c r="AO87" s="182"/>
      <c r="AP87" s="182"/>
      <c r="AQ87" s="182"/>
      <c r="AR87" s="182"/>
      <c r="AS87" s="182"/>
      <c r="AT87" s="182"/>
      <c r="AU87" s="182"/>
      <c r="AV87" s="182"/>
      <c r="AW87" s="182"/>
      <c r="AX87" s="182"/>
      <c r="AY87" s="182"/>
      <c r="AZ87" s="182"/>
      <c r="BA87" s="182"/>
      <c r="BB87" s="182"/>
      <c r="BC87" s="182"/>
    </row>
    <row r="88" ht="14.25" customHeight="1">
      <c r="A88" s="182"/>
      <c r="B88" s="182"/>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839"/>
      <c r="AF88" s="182"/>
      <c r="AG88" s="182"/>
      <c r="AH88" s="182"/>
      <c r="AI88" s="182"/>
      <c r="AJ88" s="182"/>
      <c r="AK88" s="182"/>
      <c r="AL88" s="182"/>
      <c r="AM88" s="182"/>
      <c r="AN88" s="182"/>
      <c r="AO88" s="182"/>
      <c r="AP88" s="182"/>
      <c r="AQ88" s="182"/>
      <c r="AR88" s="182"/>
      <c r="AS88" s="182"/>
      <c r="AT88" s="182"/>
      <c r="AU88" s="182"/>
      <c r="AV88" s="182"/>
      <c r="AW88" s="182"/>
      <c r="AX88" s="182"/>
      <c r="AY88" s="182"/>
      <c r="AZ88" s="182"/>
      <c r="BA88" s="182"/>
      <c r="BB88" s="182"/>
      <c r="BC88" s="182"/>
    </row>
    <row r="89" ht="14.25" customHeight="1">
      <c r="A89" s="182"/>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839"/>
      <c r="AF89" s="182"/>
      <c r="AG89" s="182"/>
      <c r="AH89" s="182"/>
      <c r="AI89" s="182"/>
      <c r="AJ89" s="182"/>
      <c r="AK89" s="182"/>
      <c r="AL89" s="182"/>
      <c r="AM89" s="182"/>
      <c r="AN89" s="182"/>
      <c r="AO89" s="182"/>
      <c r="AP89" s="182"/>
      <c r="AQ89" s="182"/>
      <c r="AR89" s="182"/>
      <c r="AS89" s="182"/>
      <c r="AT89" s="182"/>
      <c r="AU89" s="182"/>
      <c r="AV89" s="182"/>
      <c r="AW89" s="182"/>
      <c r="AX89" s="182"/>
      <c r="AY89" s="182"/>
      <c r="AZ89" s="182"/>
      <c r="BA89" s="182"/>
      <c r="BB89" s="182"/>
      <c r="BC89" s="182"/>
    </row>
    <row r="90" ht="14.25" customHeight="1">
      <c r="A90" s="182"/>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839"/>
      <c r="AF90" s="182"/>
      <c r="AG90" s="182"/>
      <c r="AH90" s="182"/>
      <c r="AI90" s="182"/>
      <c r="AJ90" s="182"/>
      <c r="AK90" s="182"/>
      <c r="AL90" s="182"/>
      <c r="AM90" s="182"/>
      <c r="AN90" s="182"/>
      <c r="AO90" s="182"/>
      <c r="AP90" s="182"/>
      <c r="AQ90" s="182"/>
      <c r="AR90" s="182"/>
      <c r="AS90" s="182"/>
      <c r="AT90" s="182"/>
      <c r="AU90" s="182"/>
      <c r="AV90" s="182"/>
      <c r="AW90" s="182"/>
      <c r="AX90" s="182"/>
      <c r="AY90" s="182"/>
      <c r="AZ90" s="182"/>
      <c r="BA90" s="182"/>
      <c r="BB90" s="182"/>
      <c r="BC90" s="182"/>
    </row>
    <row r="91" ht="14.25" customHeight="1">
      <c r="A91" s="182"/>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839"/>
      <c r="AF91" s="182"/>
      <c r="AG91" s="182"/>
      <c r="AH91" s="182"/>
      <c r="AI91" s="182"/>
      <c r="AJ91" s="182"/>
      <c r="AK91" s="182"/>
      <c r="AL91" s="182"/>
      <c r="AM91" s="182"/>
      <c r="AN91" s="182"/>
      <c r="AO91" s="182"/>
      <c r="AP91" s="182"/>
      <c r="AQ91" s="182"/>
      <c r="AR91" s="182"/>
      <c r="AS91" s="182"/>
      <c r="AT91" s="182"/>
      <c r="AU91" s="182"/>
      <c r="AV91" s="182"/>
      <c r="AW91" s="182"/>
      <c r="AX91" s="182"/>
      <c r="AY91" s="182"/>
      <c r="AZ91" s="182"/>
      <c r="BA91" s="182"/>
      <c r="BB91" s="182"/>
      <c r="BC91" s="182"/>
    </row>
    <row r="92" ht="14.25" customHeight="1">
      <c r="A92" s="182"/>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839"/>
      <c r="AF92" s="182"/>
      <c r="AG92" s="182"/>
      <c r="AH92" s="182"/>
      <c r="AI92" s="182"/>
      <c r="AJ92" s="182"/>
      <c r="AK92" s="182"/>
      <c r="AL92" s="182"/>
      <c r="AM92" s="182"/>
      <c r="AN92" s="182"/>
      <c r="AO92" s="182"/>
      <c r="AP92" s="182"/>
      <c r="AQ92" s="182"/>
      <c r="AR92" s="182"/>
      <c r="AS92" s="182"/>
      <c r="AT92" s="182"/>
      <c r="AU92" s="182"/>
      <c r="AV92" s="182"/>
      <c r="AW92" s="182"/>
      <c r="AX92" s="182"/>
      <c r="AY92" s="182"/>
      <c r="AZ92" s="182"/>
      <c r="BA92" s="182"/>
      <c r="BB92" s="182"/>
      <c r="BC92" s="182"/>
    </row>
    <row r="93" ht="14.25" customHeight="1">
      <c r="A93" s="182"/>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839"/>
      <c r="AF93" s="182"/>
      <c r="AG93" s="182"/>
      <c r="AH93" s="182"/>
      <c r="AI93" s="182"/>
      <c r="AJ93" s="182"/>
      <c r="AK93" s="182"/>
      <c r="AL93" s="182"/>
      <c r="AM93" s="182"/>
      <c r="AN93" s="182"/>
      <c r="AO93" s="182"/>
      <c r="AP93" s="182"/>
      <c r="AQ93" s="182"/>
      <c r="AR93" s="182"/>
      <c r="AS93" s="182"/>
      <c r="AT93" s="182"/>
      <c r="AU93" s="182"/>
      <c r="AV93" s="182"/>
      <c r="AW93" s="182"/>
      <c r="AX93" s="182"/>
      <c r="AY93" s="182"/>
      <c r="AZ93" s="182"/>
      <c r="BA93" s="182"/>
      <c r="BB93" s="182"/>
      <c r="BC93" s="182"/>
    </row>
    <row r="94" ht="14.25" customHeight="1">
      <c r="A94" s="182"/>
      <c r="B94" s="182"/>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839"/>
      <c r="AF94" s="182"/>
      <c r="AG94" s="182"/>
      <c r="AH94" s="182"/>
      <c r="AI94" s="182"/>
      <c r="AJ94" s="182"/>
      <c r="AK94" s="182"/>
      <c r="AL94" s="182"/>
      <c r="AM94" s="182"/>
      <c r="AN94" s="182"/>
      <c r="AO94" s="182"/>
      <c r="AP94" s="182"/>
      <c r="AQ94" s="182"/>
      <c r="AR94" s="182"/>
      <c r="AS94" s="182"/>
      <c r="AT94" s="182"/>
      <c r="AU94" s="182"/>
      <c r="AV94" s="182"/>
      <c r="AW94" s="182"/>
      <c r="AX94" s="182"/>
      <c r="AY94" s="182"/>
      <c r="AZ94" s="182"/>
      <c r="BA94" s="182"/>
      <c r="BB94" s="182"/>
      <c r="BC94" s="182"/>
    </row>
    <row r="95" ht="14.25" customHeight="1">
      <c r="A95" s="182"/>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839"/>
      <c r="AF95" s="182"/>
      <c r="AG95" s="182"/>
      <c r="AH95" s="182"/>
      <c r="AI95" s="182"/>
      <c r="AJ95" s="182"/>
      <c r="AK95" s="182"/>
      <c r="AL95" s="182"/>
      <c r="AM95" s="182"/>
      <c r="AN95" s="182"/>
      <c r="AO95" s="182"/>
      <c r="AP95" s="182"/>
      <c r="AQ95" s="182"/>
      <c r="AR95" s="182"/>
      <c r="AS95" s="182"/>
      <c r="AT95" s="182"/>
      <c r="AU95" s="182"/>
      <c r="AV95" s="182"/>
      <c r="AW95" s="182"/>
      <c r="AX95" s="182"/>
      <c r="AY95" s="182"/>
      <c r="AZ95" s="182"/>
      <c r="BA95" s="182"/>
      <c r="BB95" s="182"/>
      <c r="BC95" s="182"/>
    </row>
    <row r="96" ht="14.25" customHeight="1">
      <c r="A96" s="182"/>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839"/>
      <c r="AF96" s="182"/>
      <c r="AG96" s="182"/>
      <c r="AH96" s="182"/>
      <c r="AI96" s="182"/>
      <c r="AJ96" s="182"/>
      <c r="AK96" s="182"/>
      <c r="AL96" s="182"/>
      <c r="AM96" s="182"/>
      <c r="AN96" s="182"/>
      <c r="AO96" s="182"/>
      <c r="AP96" s="182"/>
      <c r="AQ96" s="182"/>
      <c r="AR96" s="182"/>
      <c r="AS96" s="182"/>
      <c r="AT96" s="182"/>
      <c r="AU96" s="182"/>
      <c r="AV96" s="182"/>
      <c r="AW96" s="182"/>
      <c r="AX96" s="182"/>
      <c r="AY96" s="182"/>
      <c r="AZ96" s="182"/>
      <c r="BA96" s="182"/>
      <c r="BB96" s="182"/>
      <c r="BC96" s="182"/>
    </row>
    <row r="97" ht="14.25" customHeight="1">
      <c r="A97" s="182"/>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839"/>
      <c r="AF97" s="182"/>
      <c r="AG97" s="182"/>
      <c r="AH97" s="182"/>
      <c r="AI97" s="182"/>
      <c r="AJ97" s="182"/>
      <c r="AK97" s="182"/>
      <c r="AL97" s="182"/>
      <c r="AM97" s="182"/>
      <c r="AN97" s="182"/>
      <c r="AO97" s="182"/>
      <c r="AP97" s="182"/>
      <c r="AQ97" s="182"/>
      <c r="AR97" s="182"/>
      <c r="AS97" s="182"/>
      <c r="AT97" s="182"/>
      <c r="AU97" s="182"/>
      <c r="AV97" s="182"/>
      <c r="AW97" s="182"/>
      <c r="AX97" s="182"/>
      <c r="AY97" s="182"/>
      <c r="AZ97" s="182"/>
      <c r="BA97" s="182"/>
      <c r="BB97" s="182"/>
      <c r="BC97" s="182"/>
    </row>
    <row r="98" ht="14.25" customHeight="1">
      <c r="A98" s="182"/>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839"/>
      <c r="AF98" s="182"/>
      <c r="AG98" s="182"/>
      <c r="AH98" s="182"/>
      <c r="AI98" s="182"/>
      <c r="AJ98" s="182"/>
      <c r="AK98" s="182"/>
      <c r="AL98" s="182"/>
      <c r="AM98" s="182"/>
      <c r="AN98" s="182"/>
      <c r="AO98" s="182"/>
      <c r="AP98" s="182"/>
      <c r="AQ98" s="182"/>
      <c r="AR98" s="182"/>
      <c r="AS98" s="182"/>
      <c r="AT98" s="182"/>
      <c r="AU98" s="182"/>
      <c r="AV98" s="182"/>
      <c r="AW98" s="182"/>
      <c r="AX98" s="182"/>
      <c r="AY98" s="182"/>
      <c r="AZ98" s="182"/>
      <c r="BA98" s="182"/>
      <c r="BB98" s="182"/>
      <c r="BC98" s="182"/>
    </row>
    <row r="99" ht="14.25" customHeight="1">
      <c r="A99" s="182"/>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839"/>
      <c r="AF99" s="182"/>
      <c r="AG99" s="182"/>
      <c r="AH99" s="182"/>
      <c r="AI99" s="182"/>
      <c r="AJ99" s="182"/>
      <c r="AK99" s="182"/>
      <c r="AL99" s="182"/>
      <c r="AM99" s="182"/>
      <c r="AN99" s="182"/>
      <c r="AO99" s="182"/>
      <c r="AP99" s="182"/>
      <c r="AQ99" s="182"/>
      <c r="AR99" s="182"/>
      <c r="AS99" s="182"/>
      <c r="AT99" s="182"/>
      <c r="AU99" s="182"/>
      <c r="AV99" s="182"/>
      <c r="AW99" s="182"/>
      <c r="AX99" s="182"/>
      <c r="AY99" s="182"/>
      <c r="AZ99" s="182"/>
      <c r="BA99" s="182"/>
      <c r="BB99" s="182"/>
      <c r="BC99" s="182"/>
    </row>
    <row r="100" ht="14.25" customHeight="1">
      <c r="A100" s="182"/>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839"/>
      <c r="AF100" s="182"/>
      <c r="AG100" s="182"/>
      <c r="AH100" s="182"/>
      <c r="AI100" s="182"/>
      <c r="AJ100" s="182"/>
      <c r="AK100" s="182"/>
      <c r="AL100" s="182"/>
      <c r="AM100" s="182"/>
      <c r="AN100" s="182"/>
      <c r="AO100" s="182"/>
      <c r="AP100" s="182"/>
      <c r="AQ100" s="182"/>
      <c r="AR100" s="182"/>
      <c r="AS100" s="182"/>
      <c r="AT100" s="182"/>
      <c r="AU100" s="182"/>
      <c r="AV100" s="182"/>
      <c r="AW100" s="182"/>
      <c r="AX100" s="182"/>
      <c r="AY100" s="182"/>
      <c r="AZ100" s="182"/>
      <c r="BA100" s="182"/>
      <c r="BB100" s="182"/>
      <c r="BC100" s="182"/>
    </row>
  </sheetData>
  <printOptions/>
  <pageMargins bottom="1.1437007874015745" footer="0.0" header="0.0" left="0.25000000000000006" right="0.25000000000000006" top="1.1437007874015745"/>
  <pageSetup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29"/>
    <col customWidth="1" min="5" max="6" width="14.43"/>
    <col customWidth="1" min="7" max="7" width="2.14"/>
    <col customWidth="1" min="8" max="9" width="1.29"/>
    <col customWidth="1" min="10" max="11" width="4.14"/>
    <col customWidth="1" min="12" max="12" width="1.29"/>
    <col customWidth="1" min="13" max="14" width="14.43"/>
    <col customWidth="1" min="15" max="15" width="2.14"/>
    <col customWidth="1" min="16" max="19" width="1.29"/>
    <col customWidth="1" min="20" max="20" width="6.86"/>
    <col customWidth="1" min="21" max="21" width="12.43"/>
    <col customWidth="1" min="22" max="22" width="4.57"/>
    <col customWidth="1" min="23" max="23" width="11.86"/>
    <col customWidth="1" min="24" max="24" width="9.14"/>
    <col customWidth="1" min="25" max="25" width="10.43"/>
    <col customWidth="1" min="26" max="26" width="11.29"/>
    <col customWidth="1" min="27" max="27" width="10.29"/>
    <col customWidth="1" min="28" max="28" width="10.14"/>
    <col customWidth="1" min="29" max="29" width="8.71"/>
  </cols>
  <sheetData>
    <row r="1" ht="27.0" customHeight="1">
      <c r="A1" s="176"/>
      <c r="B1" s="176"/>
      <c r="C1" s="176"/>
      <c r="D1" s="176"/>
      <c r="E1" s="176"/>
      <c r="F1" s="176"/>
      <c r="G1" s="177"/>
      <c r="H1" s="176"/>
      <c r="I1" s="176"/>
      <c r="J1" s="706"/>
      <c r="K1" s="707"/>
      <c r="L1" s="176"/>
      <c r="M1" s="176"/>
      <c r="N1" s="176"/>
      <c r="O1" s="177"/>
      <c r="P1" s="176"/>
      <c r="Q1" s="176"/>
      <c r="R1" s="176"/>
      <c r="S1" s="176"/>
      <c r="T1" s="182"/>
      <c r="U1" s="182"/>
      <c r="V1" s="728"/>
      <c r="W1" s="709" t="s">
        <v>695</v>
      </c>
      <c r="X1" s="41"/>
      <c r="Y1" s="710" t="s">
        <v>696</v>
      </c>
      <c r="Z1" s="711" t="s">
        <v>697</v>
      </c>
      <c r="AA1" s="712">
        <v>2.0</v>
      </c>
      <c r="AB1" s="726"/>
      <c r="AC1" s="182"/>
    </row>
    <row r="2" ht="20.25" customHeight="1">
      <c r="A2" s="176"/>
      <c r="B2" s="176"/>
      <c r="C2" s="713" t="s">
        <v>820</v>
      </c>
      <c r="D2" s="88"/>
      <c r="E2" s="88"/>
      <c r="F2" s="88"/>
      <c r="G2" s="88"/>
      <c r="H2" s="88"/>
      <c r="I2" s="66"/>
      <c r="J2" s="714"/>
      <c r="K2" s="707"/>
      <c r="L2" s="713" t="s">
        <v>821</v>
      </c>
      <c r="M2" s="88"/>
      <c r="N2" s="88"/>
      <c r="O2" s="88"/>
      <c r="P2" s="88"/>
      <c r="Q2" s="66"/>
      <c r="R2" s="176"/>
      <c r="S2" s="176"/>
      <c r="T2" s="182"/>
      <c r="U2" s="182"/>
      <c r="V2" s="728"/>
      <c r="W2" s="716" t="str">
        <f>"片岡農産組合長　"&amp;$W$3</f>
        <v>片岡農産組合長　久保田　要</v>
      </c>
      <c r="X2" s="717"/>
      <c r="Y2" s="718" t="str">
        <f>"　上記金額を令和"&amp;$X$3&amp;"年度の賦課金として、令和"&amp;$X$3&amp;"年４月末日迄に納入願います。"</f>
        <v>　上記金額を令和08年度の賦課金として、令和08年４月末日迄に納入願います。</v>
      </c>
      <c r="Z2" s="718" t="str">
        <f>"　上記金額を令和"&amp;$X$3&amp;"年度の賦課金として領収いたしました。"</f>
        <v>　上記金額を令和08年度の賦課金として領収いたしました。</v>
      </c>
      <c r="AA2" s="719"/>
      <c r="AB2" s="726"/>
      <c r="AC2" s="182"/>
    </row>
    <row r="3" ht="20.25" customHeight="1">
      <c r="A3" s="176"/>
      <c r="B3" s="176"/>
      <c r="C3" s="639"/>
      <c r="I3" s="78"/>
      <c r="J3" s="706"/>
      <c r="K3" s="707"/>
      <c r="L3" s="639"/>
      <c r="Q3" s="78"/>
      <c r="R3" s="176"/>
      <c r="S3" s="176"/>
      <c r="T3" s="182"/>
      <c r="U3" s="182"/>
      <c r="V3" s="728"/>
      <c r="W3" s="720" t="str">
        <f>'組合役員'!$F$4</f>
        <v>久保田　要</v>
      </c>
      <c r="X3" s="721" t="str">
        <f>'組合役員'!$M$2</f>
        <v>08</v>
      </c>
      <c r="Y3" s="722" t="str">
        <f>"令和"&amp;$X$3&amp;"年　4　月　"&amp;IF(AA1=1,$Z$3,"  ")&amp;" 日"</f>
        <v>令和08年　4　月　   日</v>
      </c>
      <c r="Z3" s="723">
        <v>12.0</v>
      </c>
      <c r="AA3" s="724" t="s">
        <v>820</v>
      </c>
      <c r="AB3" s="963" t="s">
        <v>821</v>
      </c>
      <c r="AC3" s="182"/>
    </row>
    <row r="4" ht="20.25" customHeight="1">
      <c r="A4" s="176"/>
      <c r="B4" s="176"/>
      <c r="C4" s="339"/>
      <c r="D4" s="176"/>
      <c r="E4" s="964" t="str">
        <f>'R08賦集'!C75</f>
        <v>大貝 憲三</v>
      </c>
      <c r="F4" s="109"/>
      <c r="G4" s="726" t="s">
        <v>537</v>
      </c>
      <c r="I4" s="727"/>
      <c r="J4" s="706"/>
      <c r="K4" s="707"/>
      <c r="L4" s="339"/>
      <c r="M4" s="740" t="str">
        <f>E4</f>
        <v>大貝 憲三</v>
      </c>
      <c r="N4" s="109"/>
      <c r="O4" s="726" t="s">
        <v>537</v>
      </c>
      <c r="Q4" s="727"/>
      <c r="R4" s="176"/>
      <c r="S4" s="176"/>
      <c r="T4" s="182"/>
      <c r="U4" s="182"/>
      <c r="V4" s="728"/>
      <c r="W4" s="726" t="s">
        <v>701</v>
      </c>
      <c r="X4" s="717" t="s">
        <v>822</v>
      </c>
      <c r="Y4" s="717" t="s">
        <v>702</v>
      </c>
      <c r="Z4" s="717" t="s">
        <v>823</v>
      </c>
      <c r="AA4" s="965"/>
      <c r="AB4" s="726"/>
      <c r="AC4" s="182"/>
    </row>
    <row r="5" ht="20.25" customHeight="1">
      <c r="A5" s="176"/>
      <c r="B5" s="176"/>
      <c r="C5" s="339"/>
      <c r="D5" s="176"/>
      <c r="E5" s="519"/>
      <c r="F5" s="519"/>
      <c r="G5" s="731"/>
      <c r="H5" s="519"/>
      <c r="I5" s="727"/>
      <c r="J5" s="706"/>
      <c r="K5" s="707"/>
      <c r="L5" s="339"/>
      <c r="M5" s="176"/>
      <c r="N5" s="176"/>
      <c r="O5" s="177"/>
      <c r="P5" s="176"/>
      <c r="Q5" s="727"/>
      <c r="R5" s="176"/>
      <c r="S5" s="176"/>
      <c r="T5" s="182"/>
      <c r="U5" s="182"/>
      <c r="V5" s="728">
        <v>75.0</v>
      </c>
      <c r="W5" s="762" t="str">
        <f>'R08賦集'!C75</f>
        <v>大貝 憲三</v>
      </c>
      <c r="X5" s="763" t="str">
        <f>'R08賦集'!T75</f>
        <v>500</v>
      </c>
      <c r="Y5" s="763" t="str">
        <f>'R08賦集'!X75</f>
        <v>7,540</v>
      </c>
      <c r="Z5" s="763" t="str">
        <f t="shared" ref="Z5:Z55" si="1">Y5-X5</f>
        <v>7,040</v>
      </c>
      <c r="AA5" s="726"/>
      <c r="AB5" s="726"/>
      <c r="AC5" s="182"/>
    </row>
    <row r="6" ht="20.25" customHeight="1">
      <c r="A6" s="176"/>
      <c r="B6" s="176"/>
      <c r="C6" s="339"/>
      <c r="D6" s="176"/>
      <c r="E6" s="735" t="s">
        <v>707</v>
      </c>
      <c r="F6" s="736" t="str">
        <f>F8-F7</f>
        <v>7,040</v>
      </c>
      <c r="G6" s="737" t="s">
        <v>706</v>
      </c>
      <c r="H6" s="176"/>
      <c r="I6" s="727"/>
      <c r="J6" s="706"/>
      <c r="K6" s="707"/>
      <c r="L6" s="339"/>
      <c r="M6" s="176"/>
      <c r="N6" s="176"/>
      <c r="O6" s="177"/>
      <c r="P6" s="176"/>
      <c r="Q6" s="727"/>
      <c r="R6" s="176"/>
      <c r="S6" s="176"/>
      <c r="T6" s="182"/>
      <c r="U6" s="182"/>
      <c r="V6" s="728" t="str">
        <f t="shared" ref="V6:V55" si="2">V5+1</f>
        <v>76</v>
      </c>
      <c r="W6" s="762" t="str">
        <f>'R08賦集'!C76</f>
        <v>大澤 孝二</v>
      </c>
      <c r="X6" s="763" t="str">
        <f>'R08賦集'!T76</f>
        <v>500</v>
      </c>
      <c r="Y6" s="763" t="str">
        <f>'R08賦集'!X76</f>
        <v>7,950</v>
      </c>
      <c r="Z6" s="763" t="str">
        <f t="shared" si="1"/>
        <v>7,450</v>
      </c>
      <c r="AA6" s="726"/>
      <c r="AB6" s="726"/>
      <c r="AC6" s="182"/>
    </row>
    <row r="7" ht="20.25" customHeight="1">
      <c r="A7" s="176"/>
      <c r="B7" s="176"/>
      <c r="C7" s="339"/>
      <c r="D7" s="176"/>
      <c r="E7" s="966" t="s">
        <v>824</v>
      </c>
      <c r="F7" s="739" t="str">
        <f>'R08賦集'!T75</f>
        <v>500</v>
      </c>
      <c r="G7" s="737" t="s">
        <v>706</v>
      </c>
      <c r="H7" s="176"/>
      <c r="I7" s="727"/>
      <c r="J7" s="706"/>
      <c r="K7" s="707"/>
      <c r="L7" s="339"/>
      <c r="M7" s="740" t="s">
        <v>709</v>
      </c>
      <c r="N7" s="967" t="str">
        <f>F8</f>
        <v>7,540</v>
      </c>
      <c r="O7" s="742" t="s">
        <v>706</v>
      </c>
      <c r="P7" s="109"/>
      <c r="Q7" s="743"/>
      <c r="R7" s="176"/>
      <c r="S7" s="176"/>
      <c r="T7" s="182"/>
      <c r="U7" s="182"/>
      <c r="V7" s="728" t="str">
        <f t="shared" si="2"/>
        <v>77</v>
      </c>
      <c r="W7" s="968" t="str">
        <f>'R08賦集'!C77</f>
        <v>大澤 栄司</v>
      </c>
      <c r="X7" s="763" t="str">
        <f>'R08賦集'!T77</f>
        <v>500</v>
      </c>
      <c r="Y7" s="763" t="str">
        <f>'R08賦集'!X77</f>
        <v>△ 15,300</v>
      </c>
      <c r="Z7" s="763" t="str">
        <f t="shared" si="1"/>
        <v>△ 15,800</v>
      </c>
      <c r="AA7" s="726"/>
      <c r="AB7" s="726"/>
      <c r="AC7" s="182"/>
    </row>
    <row r="8" ht="20.25" customHeight="1">
      <c r="A8" s="176"/>
      <c r="B8" s="176"/>
      <c r="C8" s="339"/>
      <c r="D8" s="176"/>
      <c r="E8" s="735" t="s">
        <v>710</v>
      </c>
      <c r="F8" s="744" t="str">
        <f>'R08賦集'!X75</f>
        <v>7,540</v>
      </c>
      <c r="G8" s="737" t="s">
        <v>706</v>
      </c>
      <c r="H8" s="176"/>
      <c r="I8" s="727"/>
      <c r="J8" s="706"/>
      <c r="K8" s="707"/>
      <c r="L8" s="339"/>
      <c r="M8" s="176"/>
      <c r="N8" s="176"/>
      <c r="O8" s="177"/>
      <c r="P8" s="176"/>
      <c r="Q8" s="727"/>
      <c r="R8" s="176"/>
      <c r="S8" s="176"/>
      <c r="T8" s="182"/>
      <c r="U8" s="182"/>
      <c r="V8" s="728" t="str">
        <f t="shared" si="2"/>
        <v>78</v>
      </c>
      <c r="W8" s="968" t="str">
        <f>'R08賦集'!C78</f>
        <v>大澤 貴人</v>
      </c>
      <c r="X8" s="763" t="str">
        <f>'R08賦集'!T78</f>
        <v>500</v>
      </c>
      <c r="Y8" s="763" t="str">
        <f>'R08賦集'!X78</f>
        <v>3,140</v>
      </c>
      <c r="Z8" s="763" t="str">
        <f t="shared" si="1"/>
        <v>2,640</v>
      </c>
      <c r="AA8" s="726"/>
      <c r="AB8" s="726"/>
      <c r="AC8" s="182"/>
    </row>
    <row r="9" ht="20.25" customHeight="1">
      <c r="A9" s="176"/>
      <c r="B9" s="176"/>
      <c r="C9" s="339"/>
      <c r="D9" s="745" t="str">
        <f>$Y$2</f>
        <v>　上記金額を令和08年度の賦課金として、令和08年４月末日迄に納入願います。</v>
      </c>
      <c r="H9" s="176"/>
      <c r="I9" s="727"/>
      <c r="J9" s="706"/>
      <c r="K9" s="707"/>
      <c r="L9" s="339"/>
      <c r="M9" s="745" t="str">
        <f>$Z$2</f>
        <v>　上記金額を令和08年度の賦課金として領収いたしました。</v>
      </c>
      <c r="Q9" s="727"/>
      <c r="R9" s="176"/>
      <c r="S9" s="176"/>
      <c r="T9" s="182"/>
      <c r="U9" s="182"/>
      <c r="V9" s="728" t="str">
        <f t="shared" si="2"/>
        <v>79</v>
      </c>
      <c r="W9" s="968" t="str">
        <f>'R08賦集'!C79</f>
        <v>大澤 設幸</v>
      </c>
      <c r="X9" s="763" t="str">
        <f>'R08賦集'!T79</f>
        <v>500</v>
      </c>
      <c r="Y9" s="763" t="str">
        <f>'R08賦集'!X79</f>
        <v>26,770</v>
      </c>
      <c r="Z9" s="763" t="str">
        <f t="shared" si="1"/>
        <v>26,270</v>
      </c>
      <c r="AA9" s="726"/>
      <c r="AB9" s="726"/>
      <c r="AC9" s="182"/>
    </row>
    <row r="10" ht="20.25" customHeight="1">
      <c r="A10" s="176"/>
      <c r="B10" s="176"/>
      <c r="C10" s="339"/>
      <c r="H10" s="176"/>
      <c r="I10" s="727"/>
      <c r="J10" s="706"/>
      <c r="K10" s="707"/>
      <c r="L10" s="339"/>
      <c r="Q10" s="727"/>
      <c r="R10" s="176"/>
      <c r="S10" s="176"/>
      <c r="T10" s="182"/>
      <c r="U10" s="182"/>
      <c r="V10" s="728" t="str">
        <f t="shared" si="2"/>
        <v>80</v>
      </c>
      <c r="W10" s="968" t="str">
        <f>'R08賦集'!C80</f>
        <v>大澤 實清</v>
      </c>
      <c r="X10" s="763" t="str">
        <f>'R08賦集'!T80</f>
        <v>500</v>
      </c>
      <c r="Y10" s="763" t="str">
        <f>'R08賦集'!X80</f>
        <v>6,040</v>
      </c>
      <c r="Z10" s="763" t="str">
        <f t="shared" si="1"/>
        <v>5,540</v>
      </c>
      <c r="AA10" s="726"/>
      <c r="AB10" s="726"/>
      <c r="AC10" s="182"/>
    </row>
    <row r="11" ht="20.25" customHeight="1">
      <c r="A11" s="176"/>
      <c r="B11" s="176"/>
      <c r="C11" s="339"/>
      <c r="H11" s="176"/>
      <c r="I11" s="727"/>
      <c r="J11" s="706"/>
      <c r="K11" s="707"/>
      <c r="L11" s="339"/>
      <c r="Q11" s="727"/>
      <c r="R11" s="176"/>
      <c r="S11" s="176"/>
      <c r="T11" s="182"/>
      <c r="U11" s="182"/>
      <c r="V11" s="728" t="str">
        <f t="shared" si="2"/>
        <v>81</v>
      </c>
      <c r="W11" s="968" t="str">
        <f>'R08賦集'!C81</f>
        <v>小澤 静男</v>
      </c>
      <c r="X11" s="763" t="str">
        <f>'R08賦集'!T81</f>
        <v>500</v>
      </c>
      <c r="Y11" s="763" t="str">
        <f>'R08賦集'!X81</f>
        <v>18,600</v>
      </c>
      <c r="Z11" s="763" t="str">
        <f t="shared" si="1"/>
        <v>18,100</v>
      </c>
      <c r="AA11" s="726"/>
      <c r="AB11" s="726"/>
      <c r="AC11" s="182"/>
    </row>
    <row r="12" ht="20.25" customHeight="1">
      <c r="A12" s="176"/>
      <c r="B12" s="176"/>
      <c r="C12" s="339"/>
      <c r="H12" s="176"/>
      <c r="I12" s="727"/>
      <c r="J12" s="706"/>
      <c r="K12" s="707"/>
      <c r="L12" s="339"/>
      <c r="Q12" s="727"/>
      <c r="R12" s="176"/>
      <c r="S12" s="176"/>
      <c r="T12" s="182"/>
      <c r="U12" s="182"/>
      <c r="V12" s="728" t="str">
        <f t="shared" si="2"/>
        <v>82</v>
      </c>
      <c r="W12" s="968" t="str">
        <f>'R08賦集'!C82</f>
        <v>小澤 誠治</v>
      </c>
      <c r="X12" s="763" t="str">
        <f>'R08賦集'!T82</f>
        <v>500</v>
      </c>
      <c r="Y12" s="763" t="str">
        <f>'R08賦集'!X82</f>
        <v>500</v>
      </c>
      <c r="Z12" s="763" t="str">
        <f t="shared" si="1"/>
        <v>0</v>
      </c>
      <c r="AA12" s="726"/>
      <c r="AB12" s="726"/>
      <c r="AC12" s="182"/>
    </row>
    <row r="13" ht="20.25" customHeight="1">
      <c r="A13" s="176"/>
      <c r="B13" s="176"/>
      <c r="C13" s="339"/>
      <c r="D13" s="746" t="str">
        <f>$Y$3</f>
        <v>令和08年　4　月　   日</v>
      </c>
      <c r="I13" s="747"/>
      <c r="J13" s="748"/>
      <c r="K13" s="749"/>
      <c r="L13" s="750"/>
      <c r="M13" s="726"/>
      <c r="Q13" s="747"/>
      <c r="R13" s="176"/>
      <c r="S13" s="176"/>
      <c r="T13" s="182"/>
      <c r="U13" s="182"/>
      <c r="V13" s="728" t="str">
        <f t="shared" si="2"/>
        <v>83</v>
      </c>
      <c r="W13" s="968" t="str">
        <f>'R08賦集'!C83</f>
        <v>小澤　博</v>
      </c>
      <c r="X13" s="763" t="str">
        <f>'R08賦集'!T83</f>
        <v>500</v>
      </c>
      <c r="Y13" s="763" t="str">
        <f>'R08賦集'!X83</f>
        <v>22,010</v>
      </c>
      <c r="Z13" s="763" t="str">
        <f t="shared" si="1"/>
        <v>21,510</v>
      </c>
      <c r="AA13" s="726"/>
      <c r="AB13" s="726"/>
      <c r="AC13" s="182"/>
    </row>
    <row r="14" ht="20.25" customHeight="1">
      <c r="A14" s="751"/>
      <c r="B14" s="751"/>
      <c r="C14" s="752"/>
      <c r="D14" s="753" t="str">
        <f>$W$2</f>
        <v>片岡農産組合長　久保田　要</v>
      </c>
      <c r="I14" s="754"/>
      <c r="J14" s="755"/>
      <c r="K14" s="756"/>
      <c r="L14" s="752"/>
      <c r="M14" s="753" t="str">
        <f>$D$796</f>
        <v>片岡農産組合長　久保田　要</v>
      </c>
      <c r="Q14" s="757"/>
      <c r="R14" s="176"/>
      <c r="S14" s="176"/>
      <c r="T14" s="182"/>
      <c r="U14" s="182"/>
      <c r="V14" s="728" t="str">
        <f t="shared" si="2"/>
        <v>84</v>
      </c>
      <c r="W14" s="968" t="str">
        <f>'R08賦集'!C84</f>
        <v>小澤 トヨ</v>
      </c>
      <c r="X14" s="763" t="str">
        <f>'R08賦集'!T84</f>
        <v>500</v>
      </c>
      <c r="Y14" s="763" t="str">
        <f>'R08賦集'!X84</f>
        <v>1,260</v>
      </c>
      <c r="Z14" s="763" t="str">
        <f t="shared" si="1"/>
        <v>760</v>
      </c>
      <c r="AA14" s="726"/>
      <c r="AB14" s="726"/>
      <c r="AC14" s="182"/>
    </row>
    <row r="15" ht="20.25" customHeight="1">
      <c r="A15" s="751"/>
      <c r="B15" s="751"/>
      <c r="C15" s="752"/>
      <c r="I15" s="754"/>
      <c r="J15" s="755"/>
      <c r="K15" s="756"/>
      <c r="L15" s="752"/>
      <c r="Q15" s="757"/>
      <c r="R15" s="176"/>
      <c r="S15" s="176"/>
      <c r="T15" s="182"/>
      <c r="U15" s="182"/>
      <c r="V15" s="728" t="str">
        <f t="shared" si="2"/>
        <v>85</v>
      </c>
      <c r="W15" s="968" t="str">
        <f>'R08賦集'!C85</f>
        <v>柏木 龍治</v>
      </c>
      <c r="X15" s="763" t="str">
        <f>'R08賦集'!T85</f>
        <v>500</v>
      </c>
      <c r="Y15" s="763" t="str">
        <f>'R08賦集'!X85</f>
        <v>55,400</v>
      </c>
      <c r="Z15" s="763" t="str">
        <f t="shared" si="1"/>
        <v>54,900</v>
      </c>
      <c r="AA15" s="726"/>
      <c r="AB15" s="726"/>
      <c r="AC15" s="182"/>
    </row>
    <row r="16" ht="20.25" customHeight="1">
      <c r="A16" s="176"/>
      <c r="B16" s="176"/>
      <c r="C16" s="496"/>
      <c r="D16" s="497"/>
      <c r="E16" s="497"/>
      <c r="F16" s="497"/>
      <c r="G16" s="758"/>
      <c r="H16" s="497"/>
      <c r="I16" s="759"/>
      <c r="J16" s="706"/>
      <c r="K16" s="707"/>
      <c r="L16" s="496"/>
      <c r="M16" s="497"/>
      <c r="N16" s="497"/>
      <c r="O16" s="758"/>
      <c r="P16" s="497"/>
      <c r="Q16" s="759"/>
      <c r="R16" s="176"/>
      <c r="S16" s="176"/>
      <c r="T16" s="182"/>
      <c r="U16" s="182"/>
      <c r="V16" s="728" t="str">
        <f t="shared" si="2"/>
        <v>86</v>
      </c>
      <c r="W16" s="968" t="str">
        <f>'R08賦集'!C86</f>
        <v>久保田 要</v>
      </c>
      <c r="X16" s="763" t="str">
        <f>'R08賦集'!T86</f>
        <v>500</v>
      </c>
      <c r="Y16" s="763" t="str">
        <f>'R08賦集'!X86</f>
        <v>△ 11,910</v>
      </c>
      <c r="Z16" s="763" t="str">
        <f t="shared" si="1"/>
        <v>△ 12,410</v>
      </c>
      <c r="AA16" s="726"/>
      <c r="AB16" s="726"/>
      <c r="AC16" s="182"/>
    </row>
    <row r="17" ht="27.0" customHeight="1">
      <c r="A17" s="176"/>
      <c r="B17" s="176"/>
      <c r="C17" s="497"/>
      <c r="D17" s="497"/>
      <c r="E17" s="497"/>
      <c r="F17" s="497"/>
      <c r="G17" s="758"/>
      <c r="H17" s="497"/>
      <c r="I17" s="497"/>
      <c r="J17" s="760"/>
      <c r="K17" s="761"/>
      <c r="L17" s="497"/>
      <c r="M17" s="497"/>
      <c r="N17" s="497"/>
      <c r="O17" s="758"/>
      <c r="P17" s="497"/>
      <c r="Q17" s="497"/>
      <c r="R17" s="176"/>
      <c r="S17" s="176"/>
      <c r="T17" s="182"/>
      <c r="U17" s="182"/>
      <c r="V17" s="728" t="str">
        <f t="shared" si="2"/>
        <v>87</v>
      </c>
      <c r="W17" s="968" t="str">
        <f>'R08賦集'!C87</f>
        <v>小巻 栄治</v>
      </c>
      <c r="X17" s="763" t="str">
        <f>'R08賦集'!T87</f>
        <v>500</v>
      </c>
      <c r="Y17" s="763" t="str">
        <f>'R08賦集'!X87</f>
        <v>11,180</v>
      </c>
      <c r="Z17" s="763" t="str">
        <f t="shared" si="1"/>
        <v>10,680</v>
      </c>
      <c r="AA17" s="726"/>
      <c r="AB17" s="726"/>
      <c r="AC17" s="182"/>
    </row>
    <row r="18" ht="27.0" customHeight="1">
      <c r="A18" s="176"/>
      <c r="B18" s="176"/>
      <c r="C18" s="176"/>
      <c r="D18" s="176"/>
      <c r="E18" s="176"/>
      <c r="F18" s="176"/>
      <c r="G18" s="177"/>
      <c r="H18" s="176"/>
      <c r="I18" s="176"/>
      <c r="J18" s="706"/>
      <c r="K18" s="707"/>
      <c r="L18" s="176"/>
      <c r="M18" s="176"/>
      <c r="N18" s="176"/>
      <c r="O18" s="177"/>
      <c r="P18" s="176"/>
      <c r="Q18" s="176"/>
      <c r="R18" s="176"/>
      <c r="S18" s="176"/>
      <c r="T18" s="182"/>
      <c r="U18" s="182"/>
      <c r="V18" s="728" t="str">
        <f t="shared" si="2"/>
        <v>88</v>
      </c>
      <c r="W18" s="968" t="str">
        <f>'R08賦集'!C88</f>
        <v>小巻 美彦</v>
      </c>
      <c r="X18" s="763" t="str">
        <f>'R08賦集'!T88</f>
        <v>500</v>
      </c>
      <c r="Y18" s="763" t="str">
        <f>'R08賦集'!X88</f>
        <v>△ 2,630</v>
      </c>
      <c r="Z18" s="763" t="str">
        <f t="shared" si="1"/>
        <v>△ 3,130</v>
      </c>
      <c r="AA18" s="726"/>
      <c r="AB18" s="726"/>
      <c r="AC18" s="182"/>
    </row>
    <row r="19" ht="20.25" customHeight="1">
      <c r="A19" s="176"/>
      <c r="B19" s="176"/>
      <c r="C19" s="713" t="s">
        <v>820</v>
      </c>
      <c r="D19" s="88"/>
      <c r="E19" s="88"/>
      <c r="F19" s="88"/>
      <c r="G19" s="88"/>
      <c r="H19" s="88"/>
      <c r="I19" s="66"/>
      <c r="J19" s="706"/>
      <c r="K19" s="707"/>
      <c r="L19" s="713" t="s">
        <v>821</v>
      </c>
      <c r="M19" s="88"/>
      <c r="N19" s="88"/>
      <c r="O19" s="88"/>
      <c r="P19" s="88"/>
      <c r="Q19" s="66"/>
      <c r="R19" s="176"/>
      <c r="S19" s="176"/>
      <c r="T19" s="182"/>
      <c r="U19" s="182"/>
      <c r="V19" s="728" t="str">
        <f t="shared" si="2"/>
        <v>89</v>
      </c>
      <c r="W19" s="968" t="str">
        <f>'R08賦集'!C89</f>
        <v>重田 正史</v>
      </c>
      <c r="X19" s="763" t="str">
        <f>'R08賦集'!T89</f>
        <v>500</v>
      </c>
      <c r="Y19" s="763" t="str">
        <f>'R08賦集'!X89</f>
        <v>770</v>
      </c>
      <c r="Z19" s="763" t="str">
        <f t="shared" si="1"/>
        <v>270</v>
      </c>
      <c r="AA19" s="726"/>
      <c r="AB19" s="726"/>
      <c r="AC19" s="182"/>
    </row>
    <row r="20" ht="20.25" customHeight="1">
      <c r="A20" s="176"/>
      <c r="B20" s="176"/>
      <c r="C20" s="639"/>
      <c r="I20" s="78"/>
      <c r="J20" s="706"/>
      <c r="K20" s="707"/>
      <c r="L20" s="639"/>
      <c r="Q20" s="78"/>
      <c r="R20" s="176"/>
      <c r="S20" s="176"/>
      <c r="T20" s="182"/>
      <c r="U20" s="182"/>
      <c r="V20" s="728" t="str">
        <f t="shared" si="2"/>
        <v>90</v>
      </c>
      <c r="W20" s="968" t="str">
        <f>'R08賦集'!C90</f>
        <v>渋谷 誉(イネ)</v>
      </c>
      <c r="X20" s="763" t="str">
        <f>'R08賦集'!T90</f>
        <v>500</v>
      </c>
      <c r="Y20" s="763" t="str">
        <f>'R08賦集'!X90</f>
        <v>3,210</v>
      </c>
      <c r="Z20" s="763" t="str">
        <f t="shared" si="1"/>
        <v>2,710</v>
      </c>
      <c r="AA20" s="726"/>
      <c r="AB20" s="726"/>
      <c r="AC20" s="182"/>
    </row>
    <row r="21" ht="20.25" customHeight="1">
      <c r="A21" s="176"/>
      <c r="B21" s="176"/>
      <c r="C21" s="969"/>
      <c r="D21" s="970"/>
      <c r="E21" s="971" t="str">
        <f>'R08賦集'!C76</f>
        <v>大澤 孝二</v>
      </c>
      <c r="G21" s="726" t="s">
        <v>537</v>
      </c>
      <c r="I21" s="972"/>
      <c r="J21" s="706"/>
      <c r="K21" s="707"/>
      <c r="L21" s="339"/>
      <c r="M21" s="740" t="str">
        <f>E21</f>
        <v>大澤 孝二</v>
      </c>
      <c r="N21" s="109"/>
      <c r="O21" s="726" t="s">
        <v>537</v>
      </c>
      <c r="Q21" s="727"/>
      <c r="R21" s="176"/>
      <c r="S21" s="176"/>
      <c r="T21" s="182"/>
      <c r="U21" s="182"/>
      <c r="V21" s="728" t="str">
        <f t="shared" si="2"/>
        <v>91</v>
      </c>
      <c r="W21" s="968" t="str">
        <f>'R08賦集'!C91</f>
        <v>渋谷 悦子</v>
      </c>
      <c r="X21" s="763" t="str">
        <f>'R08賦集'!T91</f>
        <v>500</v>
      </c>
      <c r="Y21" s="763" t="str">
        <f>'R08賦集'!X91</f>
        <v>12,190</v>
      </c>
      <c r="Z21" s="763" t="str">
        <f t="shared" si="1"/>
        <v>11,690</v>
      </c>
      <c r="AA21" s="726"/>
      <c r="AB21" s="726"/>
      <c r="AC21" s="182"/>
    </row>
    <row r="22" ht="20.25" customHeight="1">
      <c r="A22" s="176"/>
      <c r="B22" s="176"/>
      <c r="C22" s="339"/>
      <c r="D22" s="176"/>
      <c r="E22" s="973"/>
      <c r="F22" s="973"/>
      <c r="G22" s="974"/>
      <c r="H22" s="519"/>
      <c r="I22" s="727"/>
      <c r="J22" s="706"/>
      <c r="K22" s="707"/>
      <c r="L22" s="339"/>
      <c r="M22" s="176"/>
      <c r="N22" s="176"/>
      <c r="O22" s="177"/>
      <c r="P22" s="176"/>
      <c r="Q22" s="727"/>
      <c r="R22" s="176"/>
      <c r="S22" s="176"/>
      <c r="T22" s="182"/>
      <c r="U22" s="182"/>
      <c r="V22" s="728" t="str">
        <f t="shared" si="2"/>
        <v>92</v>
      </c>
      <c r="W22" s="968" t="str">
        <f>'R08賦集'!C92</f>
        <v>渋谷 和男</v>
      </c>
      <c r="X22" s="763" t="str">
        <f>'R08賦集'!T92</f>
        <v>500</v>
      </c>
      <c r="Y22" s="763" t="str">
        <f>'R08賦集'!X92</f>
        <v>500</v>
      </c>
      <c r="Z22" s="763" t="str">
        <f t="shared" si="1"/>
        <v>0</v>
      </c>
      <c r="AA22" s="726"/>
      <c r="AB22" s="726"/>
      <c r="AC22" s="182"/>
    </row>
    <row r="23" ht="20.25" customHeight="1">
      <c r="A23" s="176"/>
      <c r="B23" s="176"/>
      <c r="C23" s="339"/>
      <c r="D23" s="176"/>
      <c r="E23" s="975" t="s">
        <v>707</v>
      </c>
      <c r="F23" s="736" t="str">
        <f>F25-F24</f>
        <v>7,450</v>
      </c>
      <c r="G23" s="737" t="s">
        <v>706</v>
      </c>
      <c r="H23" s="176"/>
      <c r="I23" s="727"/>
      <c r="J23" s="706"/>
      <c r="K23" s="707"/>
      <c r="L23" s="339"/>
      <c r="M23" s="176"/>
      <c r="N23" s="176"/>
      <c r="O23" s="177"/>
      <c r="P23" s="176"/>
      <c r="Q23" s="727"/>
      <c r="R23" s="176"/>
      <c r="S23" s="176"/>
      <c r="T23" s="182"/>
      <c r="U23" s="182"/>
      <c r="V23" s="728" t="str">
        <f t="shared" si="2"/>
        <v>93</v>
      </c>
      <c r="W23" s="968" t="str">
        <f>'R08賦集'!C93</f>
        <v>渋谷 重憲(精一)</v>
      </c>
      <c r="X23" s="763" t="str">
        <f>'R08賦集'!T93</f>
        <v>500</v>
      </c>
      <c r="Y23" s="763" t="str">
        <f>'R08賦集'!X93</f>
        <v>△ 38,010</v>
      </c>
      <c r="Z23" s="763" t="str">
        <f t="shared" si="1"/>
        <v>△ 38,510</v>
      </c>
      <c r="AA23" s="726"/>
      <c r="AB23" s="726"/>
      <c r="AC23" s="182"/>
    </row>
    <row r="24" ht="20.25" customHeight="1">
      <c r="A24" s="176"/>
      <c r="B24" s="176"/>
      <c r="C24" s="339"/>
      <c r="D24" s="176"/>
      <c r="E24" s="976" t="s">
        <v>824</v>
      </c>
      <c r="F24" s="739" t="str">
        <f>'R08賦集'!T76</f>
        <v>500</v>
      </c>
      <c r="G24" s="737" t="s">
        <v>706</v>
      </c>
      <c r="H24" s="176"/>
      <c r="I24" s="727"/>
      <c r="J24" s="706"/>
      <c r="K24" s="707"/>
      <c r="L24" s="339"/>
      <c r="M24" s="740" t="s">
        <v>709</v>
      </c>
      <c r="N24" s="967" t="str">
        <f>F25</f>
        <v>7,950</v>
      </c>
      <c r="O24" s="742" t="s">
        <v>706</v>
      </c>
      <c r="P24" s="109"/>
      <c r="Q24" s="743"/>
      <c r="R24" s="176"/>
      <c r="S24" s="176"/>
      <c r="T24" s="182"/>
      <c r="U24" s="182"/>
      <c r="V24" s="728" t="str">
        <f t="shared" si="2"/>
        <v>94</v>
      </c>
      <c r="W24" s="968" t="str">
        <f>'R08賦集'!C94</f>
        <v>澁谷 真一</v>
      </c>
      <c r="X24" s="763" t="str">
        <f>'R08賦集'!T94</f>
        <v>500</v>
      </c>
      <c r="Y24" s="763" t="str">
        <f>'R08賦集'!X94</f>
        <v>△ 26,140</v>
      </c>
      <c r="Z24" s="763" t="str">
        <f t="shared" si="1"/>
        <v>△ 26,640</v>
      </c>
      <c r="AA24" s="726"/>
      <c r="AB24" s="726"/>
      <c r="AC24" s="182"/>
    </row>
    <row r="25" ht="20.25" customHeight="1">
      <c r="A25" s="176"/>
      <c r="B25" s="176"/>
      <c r="C25" s="339"/>
      <c r="D25" s="176"/>
      <c r="E25" s="975" t="s">
        <v>710</v>
      </c>
      <c r="F25" s="744" t="str">
        <f>'R08賦集'!X76</f>
        <v>7,950</v>
      </c>
      <c r="G25" s="737" t="s">
        <v>706</v>
      </c>
      <c r="H25" s="176"/>
      <c r="I25" s="727"/>
      <c r="J25" s="706"/>
      <c r="K25" s="707"/>
      <c r="L25" s="339"/>
      <c r="M25" s="176"/>
      <c r="N25" s="176"/>
      <c r="O25" s="177"/>
      <c r="P25" s="176"/>
      <c r="Q25" s="727"/>
      <c r="R25" s="176"/>
      <c r="S25" s="176"/>
      <c r="T25" s="182"/>
      <c r="U25" s="182"/>
      <c r="V25" s="728" t="str">
        <f t="shared" si="2"/>
        <v>95</v>
      </c>
      <c r="W25" s="968" t="str">
        <f>'R08賦集'!C95</f>
        <v>澁谷 孝之</v>
      </c>
      <c r="X25" s="763" t="str">
        <f>'R08賦集'!T95</f>
        <v>500</v>
      </c>
      <c r="Y25" s="763" t="str">
        <f>'R08賦集'!X95</f>
        <v>7,680</v>
      </c>
      <c r="Z25" s="763" t="str">
        <f t="shared" si="1"/>
        <v>7,180</v>
      </c>
      <c r="AA25" s="726"/>
      <c r="AB25" s="726"/>
      <c r="AC25" s="182"/>
    </row>
    <row r="26" ht="20.25" customHeight="1">
      <c r="A26" s="176"/>
      <c r="B26" s="176"/>
      <c r="C26" s="339"/>
      <c r="D26" s="745" t="str">
        <f>$Y$2</f>
        <v>　上記金額を令和08年度の賦課金として、令和08年４月末日迄に納入願います。</v>
      </c>
      <c r="H26" s="176"/>
      <c r="I26" s="727"/>
      <c r="J26" s="706"/>
      <c r="K26" s="707"/>
      <c r="L26" s="339"/>
      <c r="M26" s="745" t="str">
        <f>$Z$2</f>
        <v>　上記金額を令和08年度の賦課金として領収いたしました。</v>
      </c>
      <c r="Q26" s="727"/>
      <c r="R26" s="176"/>
      <c r="S26" s="176"/>
      <c r="T26" s="182"/>
      <c r="U26" s="182"/>
      <c r="V26" s="728" t="str">
        <f t="shared" si="2"/>
        <v>96</v>
      </c>
      <c r="W26" s="968" t="str">
        <f>'R08賦集'!C96</f>
        <v>渋谷 彰彦</v>
      </c>
      <c r="X26" s="763" t="str">
        <f>'R08賦集'!T96</f>
        <v>500</v>
      </c>
      <c r="Y26" s="763" t="str">
        <f>'R08賦集'!X96</f>
        <v>1,470</v>
      </c>
      <c r="Z26" s="763" t="str">
        <f t="shared" si="1"/>
        <v>970</v>
      </c>
      <c r="AA26" s="726"/>
      <c r="AB26" s="726"/>
      <c r="AC26" s="182"/>
    </row>
    <row r="27" ht="20.25" customHeight="1">
      <c r="A27" s="176"/>
      <c r="B27" s="176"/>
      <c r="C27" s="339"/>
      <c r="H27" s="176"/>
      <c r="I27" s="727"/>
      <c r="J27" s="706"/>
      <c r="K27" s="707"/>
      <c r="L27" s="339"/>
      <c r="Q27" s="727"/>
      <c r="R27" s="176"/>
      <c r="S27" s="176"/>
      <c r="T27" s="182"/>
      <c r="U27" s="182"/>
      <c r="V27" s="728" t="str">
        <f t="shared" si="2"/>
        <v>97</v>
      </c>
      <c r="W27" s="968" t="str">
        <f>'R08賦集'!C97</f>
        <v>渋谷 洋一</v>
      </c>
      <c r="X27" s="763" t="str">
        <f>'R08賦集'!T97</f>
        <v>500</v>
      </c>
      <c r="Y27" s="763" t="str">
        <f>'R08賦集'!X97</f>
        <v>14,770</v>
      </c>
      <c r="Z27" s="763" t="str">
        <f t="shared" si="1"/>
        <v>14,270</v>
      </c>
      <c r="AA27" s="726"/>
      <c r="AB27" s="726"/>
      <c r="AC27" s="182"/>
    </row>
    <row r="28" ht="20.25" customHeight="1">
      <c r="A28" s="176"/>
      <c r="B28" s="176"/>
      <c r="C28" s="339"/>
      <c r="H28" s="176"/>
      <c r="I28" s="727"/>
      <c r="J28" s="706"/>
      <c r="K28" s="707"/>
      <c r="L28" s="339"/>
      <c r="Q28" s="727"/>
      <c r="R28" s="176"/>
      <c r="S28" s="176"/>
      <c r="T28" s="182"/>
      <c r="U28" s="182"/>
      <c r="V28" s="728" t="str">
        <f t="shared" si="2"/>
        <v>98</v>
      </c>
      <c r="W28" s="968" t="str">
        <f>'R08賦集'!C98</f>
        <v>鈴木 キヨ江</v>
      </c>
      <c r="X28" s="763" t="str">
        <f>'R08賦集'!T98</f>
        <v>500</v>
      </c>
      <c r="Y28" s="763" t="str">
        <f>'R08賦集'!X98</f>
        <v>500</v>
      </c>
      <c r="Z28" s="763" t="str">
        <f t="shared" si="1"/>
        <v>0</v>
      </c>
      <c r="AA28" s="726"/>
      <c r="AB28" s="726"/>
      <c r="AC28" s="182"/>
    </row>
    <row r="29" ht="20.25" customHeight="1">
      <c r="A29" s="176"/>
      <c r="B29" s="176"/>
      <c r="C29" s="339"/>
      <c r="H29" s="176"/>
      <c r="I29" s="727"/>
      <c r="J29" s="706"/>
      <c r="K29" s="707"/>
      <c r="L29" s="339"/>
      <c r="Q29" s="727"/>
      <c r="R29" s="176"/>
      <c r="S29" s="176"/>
      <c r="T29" s="182"/>
      <c r="U29" s="182"/>
      <c r="V29" s="728" t="str">
        <f t="shared" si="2"/>
        <v>99</v>
      </c>
      <c r="W29" s="968" t="str">
        <f>'R08賦集'!C99</f>
        <v>芹澤 智</v>
      </c>
      <c r="X29" s="763" t="str">
        <f>'R08賦集'!T99</f>
        <v>500</v>
      </c>
      <c r="Y29" s="763" t="str">
        <f>'R08賦集'!X99</f>
        <v>27,120</v>
      </c>
      <c r="Z29" s="763" t="str">
        <f t="shared" si="1"/>
        <v>26,620</v>
      </c>
      <c r="AA29" s="726"/>
      <c r="AB29" s="726"/>
      <c r="AC29" s="182"/>
    </row>
    <row r="30" ht="20.25" customHeight="1">
      <c r="A30" s="176"/>
      <c r="B30" s="176"/>
      <c r="C30" s="339"/>
      <c r="D30" s="746" t="str">
        <f>$Y$3</f>
        <v>令和08年　4　月　   日</v>
      </c>
      <c r="I30" s="747"/>
      <c r="J30" s="706"/>
      <c r="K30" s="707"/>
      <c r="L30" s="750"/>
      <c r="M30" s="726"/>
      <c r="Q30" s="747"/>
      <c r="R30" s="176"/>
      <c r="S30" s="176"/>
      <c r="T30" s="182"/>
      <c r="U30" s="182"/>
      <c r="V30" s="728" t="str">
        <f t="shared" si="2"/>
        <v>100</v>
      </c>
      <c r="W30" s="968" t="str">
        <f>'R08賦集'!C100</f>
        <v>芹澤 修一</v>
      </c>
      <c r="X30" s="763" t="str">
        <f>'R08賦集'!T100</f>
        <v>500</v>
      </c>
      <c r="Y30" s="763" t="str">
        <f>'R08賦集'!X100</f>
        <v>61,020</v>
      </c>
      <c r="Z30" s="763" t="str">
        <f t="shared" si="1"/>
        <v>60,520</v>
      </c>
      <c r="AA30" s="726"/>
      <c r="AB30" s="726"/>
      <c r="AC30" s="182"/>
    </row>
    <row r="31" ht="20.25" customHeight="1">
      <c r="A31" s="176"/>
      <c r="B31" s="176"/>
      <c r="C31" s="752"/>
      <c r="D31" s="753" t="str">
        <f>D14</f>
        <v>片岡農産組合長　久保田　要</v>
      </c>
      <c r="I31" s="754"/>
      <c r="J31" s="706"/>
      <c r="K31" s="707"/>
      <c r="L31" s="752"/>
      <c r="M31" s="753" t="str">
        <f>$D$796</f>
        <v>片岡農産組合長　久保田　要</v>
      </c>
      <c r="Q31" s="757"/>
      <c r="R31" s="176"/>
      <c r="S31" s="176"/>
      <c r="T31" s="182"/>
      <c r="U31" s="182"/>
      <c r="V31" s="728" t="str">
        <f t="shared" si="2"/>
        <v>101</v>
      </c>
      <c r="W31" s="968" t="str">
        <f>'R08賦集'!C101</f>
        <v>芹澤 幸雄</v>
      </c>
      <c r="X31" s="763" t="str">
        <f>'R08賦集'!T101</f>
        <v>500</v>
      </c>
      <c r="Y31" s="763" t="str">
        <f>'R08賦集'!X101</f>
        <v>57,230</v>
      </c>
      <c r="Z31" s="763" t="str">
        <f t="shared" si="1"/>
        <v>56,730</v>
      </c>
      <c r="AA31" s="726"/>
      <c r="AB31" s="726"/>
      <c r="AC31" s="182"/>
    </row>
    <row r="32" ht="20.25" customHeight="1">
      <c r="A32" s="176"/>
      <c r="B32" s="176"/>
      <c r="C32" s="752"/>
      <c r="I32" s="754"/>
      <c r="J32" s="706"/>
      <c r="K32" s="707"/>
      <c r="L32" s="752"/>
      <c r="Q32" s="757"/>
      <c r="R32" s="176"/>
      <c r="S32" s="176"/>
      <c r="T32" s="182"/>
      <c r="U32" s="182"/>
      <c r="V32" s="728" t="str">
        <f t="shared" si="2"/>
        <v>102</v>
      </c>
      <c r="W32" s="968" t="str">
        <f>'R08賦集'!C102</f>
        <v>坪井 正興</v>
      </c>
      <c r="X32" s="763" t="str">
        <f>'R08賦集'!T102</f>
        <v>500</v>
      </c>
      <c r="Y32" s="763" t="str">
        <f>'R08賦集'!X102</f>
        <v>13,390</v>
      </c>
      <c r="Z32" s="763" t="str">
        <f t="shared" si="1"/>
        <v>12,890</v>
      </c>
      <c r="AA32" s="726"/>
      <c r="AB32" s="726"/>
      <c r="AC32" s="182"/>
    </row>
    <row r="33" ht="20.25" customHeight="1">
      <c r="A33" s="176"/>
      <c r="B33" s="176"/>
      <c r="C33" s="496"/>
      <c r="D33" s="497"/>
      <c r="E33" s="497"/>
      <c r="F33" s="497"/>
      <c r="G33" s="758"/>
      <c r="H33" s="497"/>
      <c r="I33" s="759"/>
      <c r="J33" s="706"/>
      <c r="K33" s="707"/>
      <c r="L33" s="496"/>
      <c r="M33" s="497"/>
      <c r="N33" s="497"/>
      <c r="O33" s="758"/>
      <c r="P33" s="497"/>
      <c r="Q33" s="759"/>
      <c r="R33" s="176"/>
      <c r="S33" s="176"/>
      <c r="T33" s="182"/>
      <c r="U33" s="182"/>
      <c r="V33" s="728" t="str">
        <f t="shared" si="2"/>
        <v>103</v>
      </c>
      <c r="W33" s="968" t="str">
        <f>'R08賦集'!C103</f>
        <v>坪井 正孝</v>
      </c>
      <c r="X33" s="763" t="str">
        <f>'R08賦集'!T103</f>
        <v>500</v>
      </c>
      <c r="Y33" s="763" t="str">
        <f>'R08賦集'!X103</f>
        <v>2,380</v>
      </c>
      <c r="Z33" s="763" t="str">
        <f t="shared" si="1"/>
        <v>1,880</v>
      </c>
      <c r="AA33" s="726"/>
      <c r="AB33" s="726"/>
      <c r="AC33" s="182"/>
    </row>
    <row r="34" ht="27.0" customHeight="1">
      <c r="A34" s="176"/>
      <c r="B34" s="176"/>
      <c r="C34" s="176"/>
      <c r="D34" s="176"/>
      <c r="E34" s="176"/>
      <c r="F34" s="176"/>
      <c r="G34" s="177"/>
      <c r="H34" s="176"/>
      <c r="I34" s="176"/>
      <c r="J34" s="706"/>
      <c r="K34" s="707"/>
      <c r="L34" s="176"/>
      <c r="M34" s="176"/>
      <c r="N34" s="176"/>
      <c r="O34" s="177"/>
      <c r="P34" s="176"/>
      <c r="Q34" s="176"/>
      <c r="R34" s="176"/>
      <c r="S34" s="176"/>
      <c r="T34" s="182"/>
      <c r="U34" s="182"/>
      <c r="V34" s="728" t="str">
        <f t="shared" si="2"/>
        <v>104</v>
      </c>
      <c r="W34" s="968" t="str">
        <f>'R08賦集'!C104</f>
        <v>沼田 尚男</v>
      </c>
      <c r="X34" s="763" t="str">
        <f>'R08賦集'!T104</f>
        <v>500</v>
      </c>
      <c r="Y34" s="763" t="str">
        <f>'R08賦集'!X104</f>
        <v>△ 14,210</v>
      </c>
      <c r="Z34" s="763" t="str">
        <f t="shared" si="1"/>
        <v>△ 14,710</v>
      </c>
      <c r="AA34" s="726"/>
      <c r="AB34" s="726"/>
      <c r="AC34" s="182"/>
    </row>
    <row r="35" ht="27.0" customHeight="1">
      <c r="A35" s="176"/>
      <c r="B35" s="176"/>
      <c r="C35" s="176"/>
      <c r="D35" s="176"/>
      <c r="E35" s="176"/>
      <c r="F35" s="176"/>
      <c r="G35" s="177"/>
      <c r="H35" s="176"/>
      <c r="I35" s="176"/>
      <c r="J35" s="706"/>
      <c r="K35" s="707"/>
      <c r="L35" s="176"/>
      <c r="M35" s="176"/>
      <c r="N35" s="176"/>
      <c r="O35" s="177"/>
      <c r="P35" s="176"/>
      <c r="Q35" s="176"/>
      <c r="R35" s="176"/>
      <c r="S35" s="176"/>
      <c r="T35" s="182"/>
      <c r="U35" s="182"/>
      <c r="V35" s="728" t="str">
        <f t="shared" si="2"/>
        <v>105</v>
      </c>
      <c r="W35" s="968" t="str">
        <f>'R08賦集'!C105</f>
        <v>沼田 洋一</v>
      </c>
      <c r="X35" s="763" t="str">
        <f>'R08賦集'!T105</f>
        <v>500</v>
      </c>
      <c r="Y35" s="763" t="str">
        <f>'R08賦集'!X105</f>
        <v>36,400</v>
      </c>
      <c r="Z35" s="763" t="str">
        <f t="shared" si="1"/>
        <v>35,900</v>
      </c>
      <c r="AA35" s="726"/>
      <c r="AB35" s="726"/>
      <c r="AC35" s="182"/>
    </row>
    <row r="36" ht="20.25" customHeight="1">
      <c r="A36" s="176"/>
      <c r="B36" s="176"/>
      <c r="C36" s="713" t="s">
        <v>820</v>
      </c>
      <c r="D36" s="88"/>
      <c r="E36" s="88"/>
      <c r="F36" s="88"/>
      <c r="G36" s="88"/>
      <c r="H36" s="88"/>
      <c r="I36" s="66"/>
      <c r="J36" s="714"/>
      <c r="K36" s="707"/>
      <c r="L36" s="713" t="s">
        <v>821</v>
      </c>
      <c r="M36" s="88"/>
      <c r="N36" s="88"/>
      <c r="O36" s="88"/>
      <c r="P36" s="88"/>
      <c r="Q36" s="66"/>
      <c r="R36" s="176"/>
      <c r="S36" s="176"/>
      <c r="T36" s="182"/>
      <c r="U36" s="182"/>
      <c r="V36" s="728" t="str">
        <f t="shared" si="2"/>
        <v>106</v>
      </c>
      <c r="W36" s="968" t="str">
        <f>'R08賦集'!C106</f>
        <v>原 トヨ子</v>
      </c>
      <c r="X36" s="763" t="str">
        <f>'R08賦集'!T106</f>
        <v>500</v>
      </c>
      <c r="Y36" s="763" t="str">
        <f>'R08賦集'!X106</f>
        <v>17,840</v>
      </c>
      <c r="Z36" s="763" t="str">
        <f t="shared" si="1"/>
        <v>17,340</v>
      </c>
      <c r="AA36" s="726"/>
      <c r="AB36" s="726"/>
      <c r="AC36" s="182"/>
    </row>
    <row r="37" ht="20.25" customHeight="1">
      <c r="A37" s="176"/>
      <c r="B37" s="176"/>
      <c r="C37" s="639"/>
      <c r="I37" s="78"/>
      <c r="J37" s="706"/>
      <c r="K37" s="707"/>
      <c r="L37" s="639"/>
      <c r="Q37" s="78"/>
      <c r="R37" s="176"/>
      <c r="S37" s="176"/>
      <c r="T37" s="182"/>
      <c r="U37" s="182"/>
      <c r="V37" s="728" t="str">
        <f t="shared" si="2"/>
        <v>107</v>
      </c>
      <c r="W37" s="968" t="str">
        <f>'R08賦集'!C107</f>
        <v>宮川 源三</v>
      </c>
      <c r="X37" s="763" t="str">
        <f>'R08賦集'!T107</f>
        <v>500</v>
      </c>
      <c r="Y37" s="763" t="str">
        <f>'R08賦集'!X107</f>
        <v>10,760</v>
      </c>
      <c r="Z37" s="763" t="str">
        <f t="shared" si="1"/>
        <v>10,260</v>
      </c>
      <c r="AA37" s="726"/>
      <c r="AB37" s="726"/>
      <c r="AC37" s="182"/>
    </row>
    <row r="38" ht="20.25" customHeight="1">
      <c r="A38" s="176"/>
      <c r="B38" s="176"/>
      <c r="C38" s="339"/>
      <c r="D38" s="176"/>
      <c r="E38" s="964" t="str">
        <f>'R08賦集'!C77</f>
        <v>大澤 栄司</v>
      </c>
      <c r="F38" s="109"/>
      <c r="G38" s="726" t="s">
        <v>537</v>
      </c>
      <c r="I38" s="727"/>
      <c r="J38" s="706"/>
      <c r="K38" s="707"/>
      <c r="L38" s="339"/>
      <c r="M38" s="740" t="str">
        <f>E38</f>
        <v>大澤 栄司</v>
      </c>
      <c r="N38" s="109"/>
      <c r="O38" s="726" t="s">
        <v>537</v>
      </c>
      <c r="Q38" s="727"/>
      <c r="R38" s="176"/>
      <c r="S38" s="176"/>
      <c r="T38" s="182"/>
      <c r="U38" s="182"/>
      <c r="V38" s="728" t="str">
        <f t="shared" si="2"/>
        <v>108</v>
      </c>
      <c r="W38" s="968" t="str">
        <f>'R08賦集'!C108</f>
        <v>宮川 浩二</v>
      </c>
      <c r="X38" s="763" t="str">
        <f>'R08賦集'!T108</f>
        <v>500</v>
      </c>
      <c r="Y38" s="763" t="str">
        <f>'R08賦集'!X108</f>
        <v>1,980</v>
      </c>
      <c r="Z38" s="763" t="str">
        <f t="shared" si="1"/>
        <v>1,480</v>
      </c>
      <c r="AA38" s="726"/>
      <c r="AB38" s="726"/>
      <c r="AC38" s="182"/>
    </row>
    <row r="39" ht="20.25" customHeight="1">
      <c r="A39" s="176"/>
      <c r="B39" s="176"/>
      <c r="C39" s="339"/>
      <c r="D39" s="176"/>
      <c r="E39" s="519"/>
      <c r="F39" s="519"/>
      <c r="G39" s="731"/>
      <c r="H39" s="519"/>
      <c r="I39" s="727"/>
      <c r="J39" s="706"/>
      <c r="K39" s="707"/>
      <c r="L39" s="339"/>
      <c r="M39" s="176"/>
      <c r="N39" s="176"/>
      <c r="O39" s="177"/>
      <c r="P39" s="176"/>
      <c r="Q39" s="727"/>
      <c r="R39" s="176"/>
      <c r="S39" s="176"/>
      <c r="T39" s="182"/>
      <c r="U39" s="182"/>
      <c r="V39" s="728" t="str">
        <f t="shared" si="2"/>
        <v>109</v>
      </c>
      <c r="W39" s="968" t="str">
        <f>'R08賦集'!C109</f>
        <v>宮川  悟</v>
      </c>
      <c r="X39" s="763" t="str">
        <f>'R08賦集'!T109</f>
        <v>500</v>
      </c>
      <c r="Y39" s="763" t="str">
        <f>'R08賦集'!X109</f>
        <v>2,910</v>
      </c>
      <c r="Z39" s="763" t="str">
        <f t="shared" si="1"/>
        <v>2,410</v>
      </c>
      <c r="AA39" s="726"/>
      <c r="AB39" s="726"/>
      <c r="AC39" s="182"/>
    </row>
    <row r="40" ht="20.25" customHeight="1">
      <c r="A40" s="176"/>
      <c r="B40" s="176"/>
      <c r="C40" s="339"/>
      <c r="D40" s="176"/>
      <c r="E40" s="975" t="s">
        <v>707</v>
      </c>
      <c r="F40" s="736" t="str">
        <f>F42-F41</f>
        <v>-15,800</v>
      </c>
      <c r="G40" s="737" t="s">
        <v>706</v>
      </c>
      <c r="H40" s="176"/>
      <c r="I40" s="727"/>
      <c r="J40" s="706"/>
      <c r="K40" s="707"/>
      <c r="L40" s="339"/>
      <c r="M40" s="176"/>
      <c r="N40" s="176"/>
      <c r="O40" s="177"/>
      <c r="P40" s="176"/>
      <c r="Q40" s="727"/>
      <c r="R40" s="176"/>
      <c r="S40" s="176"/>
      <c r="T40" s="182"/>
      <c r="U40" s="182"/>
      <c r="V40" s="728" t="str">
        <f t="shared" si="2"/>
        <v>110</v>
      </c>
      <c r="W40" s="968" t="str">
        <f>'R08賦集'!C110</f>
        <v>宮川 茂樹</v>
      </c>
      <c r="X40" s="763" t="str">
        <f>'R08賦集'!T110</f>
        <v>500</v>
      </c>
      <c r="Y40" s="763" t="str">
        <f>'R08賦集'!X110</f>
        <v>6,560</v>
      </c>
      <c r="Z40" s="763" t="str">
        <f t="shared" si="1"/>
        <v>6,060</v>
      </c>
      <c r="AA40" s="726"/>
      <c r="AB40" s="726"/>
      <c r="AC40" s="182"/>
    </row>
    <row r="41" ht="20.25" customHeight="1">
      <c r="A41" s="176"/>
      <c r="B41" s="176"/>
      <c r="C41" s="339"/>
      <c r="D41" s="176"/>
      <c r="E41" s="976" t="s">
        <v>824</v>
      </c>
      <c r="F41" s="739" t="str">
        <f>'R08賦集'!T77</f>
        <v>500</v>
      </c>
      <c r="G41" s="737" t="s">
        <v>706</v>
      </c>
      <c r="H41" s="176"/>
      <c r="I41" s="727"/>
      <c r="J41" s="706"/>
      <c r="K41" s="707"/>
      <c r="L41" s="339"/>
      <c r="M41" s="740" t="s">
        <v>709</v>
      </c>
      <c r="N41" s="967" t="str">
        <f>F42</f>
        <v>-15,300</v>
      </c>
      <c r="O41" s="742" t="s">
        <v>706</v>
      </c>
      <c r="P41" s="109"/>
      <c r="Q41" s="743"/>
      <c r="R41" s="176"/>
      <c r="S41" s="176"/>
      <c r="T41" s="182"/>
      <c r="U41" s="182"/>
      <c r="V41" s="728" t="str">
        <f t="shared" si="2"/>
        <v>111</v>
      </c>
      <c r="W41" s="968" t="str">
        <f>'R08賦集'!C111</f>
        <v>宮川 隆次</v>
      </c>
      <c r="X41" s="763" t="str">
        <f>'R08賦集'!T111</f>
        <v>500</v>
      </c>
      <c r="Y41" s="763" t="str">
        <f>'R08賦集'!X111</f>
        <v>3,820</v>
      </c>
      <c r="Z41" s="763" t="str">
        <f t="shared" si="1"/>
        <v>3,320</v>
      </c>
      <c r="AA41" s="726"/>
      <c r="AB41" s="726"/>
      <c r="AC41" s="182"/>
    </row>
    <row r="42" ht="20.25" customHeight="1">
      <c r="A42" s="176"/>
      <c r="B42" s="176"/>
      <c r="C42" s="339"/>
      <c r="D42" s="176"/>
      <c r="E42" s="975" t="s">
        <v>710</v>
      </c>
      <c r="F42" s="744" t="str">
        <f>'R08賦集'!X77</f>
        <v>-15,300</v>
      </c>
      <c r="G42" s="737" t="s">
        <v>706</v>
      </c>
      <c r="H42" s="176"/>
      <c r="I42" s="727"/>
      <c r="J42" s="706"/>
      <c r="K42" s="707"/>
      <c r="L42" s="339"/>
      <c r="M42" s="176"/>
      <c r="N42" s="176"/>
      <c r="O42" s="177"/>
      <c r="P42" s="176"/>
      <c r="Q42" s="727"/>
      <c r="R42" s="176"/>
      <c r="S42" s="176"/>
      <c r="T42" s="182"/>
      <c r="U42" s="182"/>
      <c r="V42" s="728" t="str">
        <f t="shared" si="2"/>
        <v>112</v>
      </c>
      <c r="W42" s="968" t="str">
        <f>'R08賦集'!C112</f>
        <v>宮川 忠蔵</v>
      </c>
      <c r="X42" s="763" t="str">
        <f>'R08賦集'!T112</f>
        <v>500</v>
      </c>
      <c r="Y42" s="763" t="str">
        <f>'R08賦集'!X112</f>
        <v>△ 2,000</v>
      </c>
      <c r="Z42" s="763" t="str">
        <f t="shared" si="1"/>
        <v>△ 2,500</v>
      </c>
      <c r="AA42" s="726"/>
      <c r="AB42" s="726"/>
      <c r="AC42" s="182"/>
    </row>
    <row r="43" ht="20.25" customHeight="1">
      <c r="A43" s="176"/>
      <c r="B43" s="176"/>
      <c r="C43" s="339"/>
      <c r="D43" s="745" t="str">
        <f>$Y$2</f>
        <v>　上記金額を令和08年度の賦課金として、令和08年４月末日迄に納入願います。</v>
      </c>
      <c r="H43" s="176"/>
      <c r="I43" s="727"/>
      <c r="J43" s="706"/>
      <c r="K43" s="707"/>
      <c r="L43" s="339"/>
      <c r="M43" s="745" t="str">
        <f>$Z$2</f>
        <v>　上記金額を令和08年度の賦課金として領収いたしました。</v>
      </c>
      <c r="Q43" s="727"/>
      <c r="R43" s="176"/>
      <c r="S43" s="176"/>
      <c r="T43" s="182"/>
      <c r="U43" s="182"/>
      <c r="V43" s="728" t="str">
        <f t="shared" si="2"/>
        <v>113</v>
      </c>
      <c r="W43" s="968" t="str">
        <f>'R08賦集'!C113</f>
        <v>宮川 英美</v>
      </c>
      <c r="X43" s="763" t="str">
        <f>'R08賦集'!T113</f>
        <v>500</v>
      </c>
      <c r="Y43" s="763" t="str">
        <f>'R08賦集'!X113</f>
        <v>14,160</v>
      </c>
      <c r="Z43" s="763" t="str">
        <f t="shared" si="1"/>
        <v>13,660</v>
      </c>
      <c r="AA43" s="726"/>
      <c r="AB43" s="726"/>
      <c r="AC43" s="182"/>
    </row>
    <row r="44" ht="20.25" customHeight="1">
      <c r="A44" s="176"/>
      <c r="B44" s="176"/>
      <c r="C44" s="339"/>
      <c r="H44" s="176"/>
      <c r="I44" s="727"/>
      <c r="J44" s="706"/>
      <c r="K44" s="707"/>
      <c r="L44" s="339"/>
      <c r="Q44" s="727"/>
      <c r="R44" s="176"/>
      <c r="S44" s="176"/>
      <c r="T44" s="182"/>
      <c r="U44" s="182"/>
      <c r="V44" s="728" t="str">
        <f t="shared" si="2"/>
        <v>114</v>
      </c>
      <c r="W44" s="968" t="str">
        <f>'R08賦集'!C114</f>
        <v>宮川 幸男</v>
      </c>
      <c r="X44" s="763" t="str">
        <f>'R08賦集'!T114</f>
        <v>500</v>
      </c>
      <c r="Y44" s="763" t="str">
        <f>'R08賦集'!X114</f>
        <v>20,710</v>
      </c>
      <c r="Z44" s="763" t="str">
        <f t="shared" si="1"/>
        <v>20,210</v>
      </c>
      <c r="AA44" s="726"/>
      <c r="AB44" s="726"/>
      <c r="AC44" s="182"/>
    </row>
    <row r="45" ht="20.25" customHeight="1">
      <c r="A45" s="176"/>
      <c r="B45" s="176"/>
      <c r="C45" s="339"/>
      <c r="H45" s="176"/>
      <c r="I45" s="727"/>
      <c r="J45" s="706"/>
      <c r="K45" s="707"/>
      <c r="L45" s="339"/>
      <c r="Q45" s="727"/>
      <c r="R45" s="176"/>
      <c r="S45" s="176"/>
      <c r="T45" s="182"/>
      <c r="U45" s="182"/>
      <c r="V45" s="728" t="str">
        <f t="shared" si="2"/>
        <v>115</v>
      </c>
      <c r="W45" s="968" t="str">
        <f>'R08賦集'!C115</f>
        <v>（株）MIYASHO</v>
      </c>
      <c r="X45" s="763" t="str">
        <f>'R08賦集'!T115</f>
        <v>500</v>
      </c>
      <c r="Y45" s="763" t="str">
        <f>'R08賦集'!X115</f>
        <v>93,890</v>
      </c>
      <c r="Z45" s="763" t="str">
        <f t="shared" si="1"/>
        <v>93,390</v>
      </c>
      <c r="AA45" s="726"/>
      <c r="AB45" s="726"/>
      <c r="AC45" s="182"/>
    </row>
    <row r="46" ht="20.25" customHeight="1">
      <c r="A46" s="176"/>
      <c r="B46" s="176"/>
      <c r="C46" s="339"/>
      <c r="H46" s="176"/>
      <c r="I46" s="727"/>
      <c r="J46" s="706"/>
      <c r="K46" s="707"/>
      <c r="L46" s="339"/>
      <c r="Q46" s="727"/>
      <c r="R46" s="176"/>
      <c r="S46" s="176"/>
      <c r="T46" s="182"/>
      <c r="U46" s="182"/>
      <c r="V46" s="728" t="str">
        <f t="shared" si="2"/>
        <v>116</v>
      </c>
      <c r="W46" s="968" t="str">
        <f>'R08賦集'!C116</f>
        <v>小巻菊江</v>
      </c>
      <c r="X46" s="763" t="str">
        <f>'R08賦集'!T116</f>
        <v>0</v>
      </c>
      <c r="Y46" s="763" t="str">
        <f>'R08賦集'!X116</f>
        <v>0</v>
      </c>
      <c r="Z46" s="763" t="str">
        <f t="shared" si="1"/>
        <v>0</v>
      </c>
      <c r="AA46" s="726"/>
      <c r="AB46" s="726"/>
      <c r="AC46" s="182"/>
    </row>
    <row r="47" ht="20.25" customHeight="1">
      <c r="A47" s="176"/>
      <c r="B47" s="176"/>
      <c r="C47" s="339"/>
      <c r="D47" s="746" t="str">
        <f>$D$30</f>
        <v>令和08年　4　月　   日</v>
      </c>
      <c r="I47" s="747"/>
      <c r="J47" s="748"/>
      <c r="K47" s="749"/>
      <c r="L47" s="750"/>
      <c r="M47" s="726"/>
      <c r="Q47" s="747"/>
      <c r="R47" s="176"/>
      <c r="S47" s="176"/>
      <c r="T47" s="182"/>
      <c r="U47" s="182"/>
      <c r="V47" s="728" t="str">
        <f t="shared" si="2"/>
        <v>117</v>
      </c>
      <c r="W47" s="968" t="str">
        <f>'R08賦集'!C117</f>
        <v>沼田邦夫</v>
      </c>
      <c r="X47" s="763" t="str">
        <f>'R08賦集'!T117</f>
        <v>0</v>
      </c>
      <c r="Y47" s="763" t="str">
        <f>'R08賦集'!X117</f>
        <v>0</v>
      </c>
      <c r="Z47" s="763" t="str">
        <f t="shared" si="1"/>
        <v>0</v>
      </c>
      <c r="AA47" s="726"/>
      <c r="AB47" s="726"/>
      <c r="AC47" s="182"/>
    </row>
    <row r="48" ht="20.25" customHeight="1">
      <c r="A48" s="751"/>
      <c r="B48" s="751"/>
      <c r="C48" s="752"/>
      <c r="D48" s="753" t="str">
        <f>D14</f>
        <v>片岡農産組合長　久保田　要</v>
      </c>
      <c r="I48" s="754"/>
      <c r="J48" s="755"/>
      <c r="K48" s="756"/>
      <c r="L48" s="752"/>
      <c r="M48" s="753" t="str">
        <f>$D$796</f>
        <v>片岡農産組合長　久保田　要</v>
      </c>
      <c r="Q48" s="757"/>
      <c r="R48" s="176"/>
      <c r="S48" s="176"/>
      <c r="T48" s="182"/>
      <c r="U48" s="182"/>
      <c r="V48" s="728" t="str">
        <f t="shared" si="2"/>
        <v>118</v>
      </c>
      <c r="W48" s="968" t="str">
        <f>'R08賦集'!C118</f>
        <v>****</v>
      </c>
      <c r="X48" s="763" t="str">
        <f>'R08賦集'!T118</f>
        <v>0</v>
      </c>
      <c r="Y48" s="763" t="str">
        <f>'R08賦集'!X118</f>
        <v>0</v>
      </c>
      <c r="Z48" s="763" t="str">
        <f t="shared" si="1"/>
        <v>0</v>
      </c>
      <c r="AA48" s="726"/>
      <c r="AB48" s="726"/>
      <c r="AC48" s="182"/>
    </row>
    <row r="49" ht="20.25" customHeight="1">
      <c r="A49" s="751"/>
      <c r="B49" s="751"/>
      <c r="C49" s="752"/>
      <c r="I49" s="754"/>
      <c r="J49" s="755"/>
      <c r="K49" s="756"/>
      <c r="L49" s="752"/>
      <c r="Q49" s="757"/>
      <c r="R49" s="176"/>
      <c r="S49" s="176"/>
      <c r="T49" s="182"/>
      <c r="U49" s="182"/>
      <c r="V49" s="728" t="str">
        <f t="shared" si="2"/>
        <v>119</v>
      </c>
      <c r="W49" s="968" t="str">
        <f>'R08賦集'!C119</f>
        <v>****</v>
      </c>
      <c r="X49" s="763" t="str">
        <f>'R08賦集'!T119</f>
        <v>0</v>
      </c>
      <c r="Y49" s="763" t="str">
        <f>'R08賦集'!X119</f>
        <v>0</v>
      </c>
      <c r="Z49" s="763" t="str">
        <f t="shared" si="1"/>
        <v>0</v>
      </c>
      <c r="AA49" s="726"/>
      <c r="AB49" s="726"/>
      <c r="AC49" s="182"/>
    </row>
    <row r="50" ht="20.25" customHeight="1">
      <c r="A50" s="176"/>
      <c r="B50" s="176"/>
      <c r="C50" s="496"/>
      <c r="D50" s="497"/>
      <c r="E50" s="497"/>
      <c r="F50" s="497"/>
      <c r="G50" s="758"/>
      <c r="H50" s="497"/>
      <c r="I50" s="759"/>
      <c r="J50" s="706"/>
      <c r="K50" s="707"/>
      <c r="L50" s="496"/>
      <c r="M50" s="497"/>
      <c r="N50" s="497"/>
      <c r="O50" s="758"/>
      <c r="P50" s="497"/>
      <c r="Q50" s="759"/>
      <c r="R50" s="176"/>
      <c r="S50" s="176"/>
      <c r="T50" s="182"/>
      <c r="U50" s="182"/>
      <c r="V50" s="728" t="str">
        <f t="shared" si="2"/>
        <v>120</v>
      </c>
      <c r="W50" s="968" t="str">
        <f>'R08賦集'!C120</f>
        <v>****</v>
      </c>
      <c r="X50" s="763" t="str">
        <f>'R08賦集'!T120</f>
        <v>0</v>
      </c>
      <c r="Y50" s="763" t="str">
        <f>'R08賦集'!X120</f>
        <v>0</v>
      </c>
      <c r="Z50" s="763" t="str">
        <f t="shared" si="1"/>
        <v>0</v>
      </c>
      <c r="AA50" s="726"/>
      <c r="AB50" s="726"/>
      <c r="AC50" s="182"/>
    </row>
    <row r="51" ht="27.0" customHeight="1">
      <c r="A51" s="176"/>
      <c r="B51" s="176"/>
      <c r="C51" s="497"/>
      <c r="D51" s="497"/>
      <c r="E51" s="497"/>
      <c r="F51" s="497"/>
      <c r="G51" s="758"/>
      <c r="H51" s="497"/>
      <c r="I51" s="497"/>
      <c r="J51" s="760"/>
      <c r="K51" s="761"/>
      <c r="L51" s="497"/>
      <c r="M51" s="497"/>
      <c r="N51" s="497"/>
      <c r="O51" s="758"/>
      <c r="P51" s="497"/>
      <c r="Q51" s="497"/>
      <c r="R51" s="176"/>
      <c r="S51" s="176"/>
      <c r="T51" s="182"/>
      <c r="U51" s="182"/>
      <c r="V51" s="728" t="str">
        <f t="shared" si="2"/>
        <v>121</v>
      </c>
      <c r="W51" s="968" t="str">
        <f>'R08賦集'!C121</f>
        <v>****</v>
      </c>
      <c r="X51" s="763" t="str">
        <f>'R08賦集'!T121</f>
        <v/>
      </c>
      <c r="Y51" s="763" t="str">
        <f>'R08賦集'!X121</f>
        <v/>
      </c>
      <c r="Z51" s="763" t="str">
        <f t="shared" si="1"/>
        <v>0</v>
      </c>
      <c r="AA51" s="726"/>
      <c r="AB51" s="726"/>
      <c r="AC51" s="182"/>
    </row>
    <row r="52" ht="27.0" customHeight="1">
      <c r="A52" s="176"/>
      <c r="B52" s="176"/>
      <c r="C52" s="176"/>
      <c r="D52" s="176"/>
      <c r="E52" s="176"/>
      <c r="F52" s="176"/>
      <c r="G52" s="177"/>
      <c r="H52" s="176"/>
      <c r="I52" s="176"/>
      <c r="J52" s="706"/>
      <c r="K52" s="707"/>
      <c r="L52" s="176"/>
      <c r="M52" s="176"/>
      <c r="N52" s="176"/>
      <c r="O52" s="177"/>
      <c r="P52" s="176"/>
      <c r="Q52" s="176"/>
      <c r="R52" s="176"/>
      <c r="S52" s="176"/>
      <c r="T52" s="182"/>
      <c r="U52" s="182"/>
      <c r="V52" s="728" t="str">
        <f t="shared" si="2"/>
        <v>122</v>
      </c>
      <c r="W52" s="968" t="str">
        <f>'R08賦集'!C122</f>
        <v>****</v>
      </c>
      <c r="X52" s="763" t="str">
        <f>'R08賦集'!T122</f>
        <v/>
      </c>
      <c r="Y52" s="763" t="str">
        <f>'R08賦集'!X122</f>
        <v/>
      </c>
      <c r="Z52" s="763" t="str">
        <f t="shared" si="1"/>
        <v>0</v>
      </c>
      <c r="AA52" s="726"/>
      <c r="AB52" s="726"/>
      <c r="AC52" s="182"/>
    </row>
    <row r="53" ht="20.25" customHeight="1">
      <c r="A53" s="176"/>
      <c r="B53" s="176"/>
      <c r="C53" s="713" t="s">
        <v>820</v>
      </c>
      <c r="D53" s="88"/>
      <c r="E53" s="88"/>
      <c r="F53" s="88"/>
      <c r="G53" s="88"/>
      <c r="H53" s="88"/>
      <c r="I53" s="66"/>
      <c r="J53" s="706"/>
      <c r="K53" s="707"/>
      <c r="L53" s="713" t="s">
        <v>821</v>
      </c>
      <c r="M53" s="88"/>
      <c r="N53" s="88"/>
      <c r="O53" s="88"/>
      <c r="P53" s="88"/>
      <c r="Q53" s="66"/>
      <c r="R53" s="176"/>
      <c r="S53" s="176"/>
      <c r="T53" s="182"/>
      <c r="U53" s="182"/>
      <c r="V53" s="728" t="str">
        <f t="shared" si="2"/>
        <v>123</v>
      </c>
      <c r="W53" s="968" t="str">
        <f>'R08賦集'!C123</f>
        <v>****</v>
      </c>
      <c r="X53" s="763" t="str">
        <f>'R08賦集'!T123</f>
        <v/>
      </c>
      <c r="Y53" s="763" t="str">
        <f>'R08賦集'!X123</f>
        <v/>
      </c>
      <c r="Z53" s="763" t="str">
        <f t="shared" si="1"/>
        <v>0</v>
      </c>
      <c r="AA53" s="726"/>
      <c r="AB53" s="726"/>
      <c r="AC53" s="182"/>
    </row>
    <row r="54" ht="20.25" customHeight="1">
      <c r="A54" s="176"/>
      <c r="B54" s="176"/>
      <c r="C54" s="639"/>
      <c r="I54" s="78"/>
      <c r="J54" s="706"/>
      <c r="K54" s="707"/>
      <c r="L54" s="639"/>
      <c r="Q54" s="78"/>
      <c r="R54" s="176"/>
      <c r="S54" s="176"/>
      <c r="T54" s="182"/>
      <c r="U54" s="182"/>
      <c r="V54" s="728" t="str">
        <f t="shared" si="2"/>
        <v>124</v>
      </c>
      <c r="W54" s="968" t="str">
        <f>'R08賦集'!C124</f>
        <v/>
      </c>
      <c r="X54" s="763" t="str">
        <f>'R08賦集'!T124</f>
        <v/>
      </c>
      <c r="Y54" s="763" t="str">
        <f>'R08賦集'!X124</f>
        <v/>
      </c>
      <c r="Z54" s="763" t="str">
        <f t="shared" si="1"/>
        <v>0</v>
      </c>
      <c r="AA54" s="726"/>
      <c r="AB54" s="726"/>
      <c r="AC54" s="182"/>
    </row>
    <row r="55" ht="20.25" customHeight="1">
      <c r="A55" s="176"/>
      <c r="B55" s="176"/>
      <c r="C55" s="969"/>
      <c r="D55" s="970"/>
      <c r="E55" s="971" t="str">
        <f>'R08賦集'!C78</f>
        <v>大澤 貴人</v>
      </c>
      <c r="G55" s="726" t="s">
        <v>537</v>
      </c>
      <c r="I55" s="972"/>
      <c r="J55" s="706"/>
      <c r="K55" s="707"/>
      <c r="L55" s="339"/>
      <c r="M55" s="740" t="str">
        <f>E55</f>
        <v>大澤 貴人</v>
      </c>
      <c r="N55" s="109"/>
      <c r="O55" s="726" t="s">
        <v>537</v>
      </c>
      <c r="Q55" s="727"/>
      <c r="R55" s="176"/>
      <c r="S55" s="176"/>
      <c r="T55" s="182"/>
      <c r="U55" s="182"/>
      <c r="V55" s="728" t="str">
        <f t="shared" si="2"/>
        <v>125</v>
      </c>
      <c r="W55" s="968" t="str">
        <f>'R08賦集'!C125</f>
        <v/>
      </c>
      <c r="X55" s="763" t="str">
        <f>'R08賦集'!T125</f>
        <v/>
      </c>
      <c r="Y55" s="763" t="str">
        <f>'R08賦集'!X125</f>
        <v/>
      </c>
      <c r="Z55" s="763" t="str">
        <f t="shared" si="1"/>
        <v>0</v>
      </c>
      <c r="AA55" s="726"/>
      <c r="AB55" s="726"/>
      <c r="AC55" s="182"/>
    </row>
    <row r="56" ht="20.25" customHeight="1">
      <c r="A56" s="176"/>
      <c r="B56" s="176"/>
      <c r="C56" s="339"/>
      <c r="D56" s="176"/>
      <c r="E56" s="973"/>
      <c r="F56" s="973"/>
      <c r="G56" s="974"/>
      <c r="H56" s="519"/>
      <c r="I56" s="727"/>
      <c r="J56" s="706"/>
      <c r="K56" s="707"/>
      <c r="L56" s="339"/>
      <c r="M56" s="176"/>
      <c r="N56" s="176"/>
      <c r="O56" s="177"/>
      <c r="P56" s="176"/>
      <c r="Q56" s="727"/>
      <c r="R56" s="176"/>
      <c r="S56" s="176"/>
      <c r="T56" s="182"/>
      <c r="U56" s="182"/>
      <c r="V56" s="728"/>
      <c r="W56" s="726"/>
      <c r="X56" s="717"/>
      <c r="Y56" s="717"/>
      <c r="Z56" s="717"/>
      <c r="AA56" s="726"/>
      <c r="AB56" s="726"/>
      <c r="AC56" s="182"/>
    </row>
    <row r="57" ht="20.25" customHeight="1">
      <c r="A57" s="176"/>
      <c r="B57" s="176"/>
      <c r="C57" s="339"/>
      <c r="D57" s="176"/>
      <c r="E57" s="975" t="s">
        <v>707</v>
      </c>
      <c r="F57" s="736" t="str">
        <f>F59-F58</f>
        <v>2,640</v>
      </c>
      <c r="G57" s="737" t="s">
        <v>706</v>
      </c>
      <c r="H57" s="176"/>
      <c r="I57" s="727"/>
      <c r="J57" s="706"/>
      <c r="K57" s="707"/>
      <c r="L57" s="339"/>
      <c r="M57" s="176"/>
      <c r="N57" s="176"/>
      <c r="O57" s="177"/>
      <c r="P57" s="176"/>
      <c r="Q57" s="727"/>
      <c r="R57" s="176"/>
      <c r="S57" s="176"/>
      <c r="T57" s="182"/>
      <c r="U57" s="182"/>
      <c r="V57" s="728"/>
      <c r="W57" s="726"/>
      <c r="X57" s="717"/>
      <c r="Y57" s="717"/>
      <c r="Z57" s="717"/>
      <c r="AA57" s="726"/>
      <c r="AB57" s="726"/>
      <c r="AC57" s="182"/>
    </row>
    <row r="58" ht="20.25" customHeight="1">
      <c r="A58" s="176"/>
      <c r="B58" s="176"/>
      <c r="C58" s="339"/>
      <c r="D58" s="176"/>
      <c r="E58" s="976" t="s">
        <v>824</v>
      </c>
      <c r="F58" s="739" t="str">
        <f>'R08賦集'!T78</f>
        <v>500</v>
      </c>
      <c r="G58" s="737" t="s">
        <v>706</v>
      </c>
      <c r="H58" s="176"/>
      <c r="I58" s="727"/>
      <c r="J58" s="706"/>
      <c r="K58" s="707"/>
      <c r="L58" s="339"/>
      <c r="M58" s="740" t="s">
        <v>709</v>
      </c>
      <c r="N58" s="967" t="str">
        <f>F59</f>
        <v>3,140</v>
      </c>
      <c r="O58" s="742" t="s">
        <v>706</v>
      </c>
      <c r="P58" s="109"/>
      <c r="Q58" s="743"/>
      <c r="R58" s="176"/>
      <c r="S58" s="176"/>
      <c r="T58" s="182"/>
      <c r="U58" s="182"/>
      <c r="V58" s="728"/>
      <c r="W58" s="726"/>
      <c r="X58" s="717"/>
      <c r="Y58" s="717"/>
      <c r="Z58" s="717"/>
      <c r="AA58" s="726"/>
      <c r="AB58" s="726"/>
      <c r="AC58" s="182"/>
    </row>
    <row r="59" ht="20.25" customHeight="1">
      <c r="A59" s="176"/>
      <c r="B59" s="176"/>
      <c r="C59" s="339"/>
      <c r="D59" s="176"/>
      <c r="E59" s="975" t="s">
        <v>710</v>
      </c>
      <c r="F59" s="744" t="str">
        <f>'R08賦集'!X78</f>
        <v>3,140</v>
      </c>
      <c r="G59" s="737" t="s">
        <v>706</v>
      </c>
      <c r="H59" s="176"/>
      <c r="I59" s="727"/>
      <c r="J59" s="706"/>
      <c r="K59" s="707"/>
      <c r="L59" s="339"/>
      <c r="M59" s="176"/>
      <c r="N59" s="176"/>
      <c r="O59" s="177"/>
      <c r="P59" s="176"/>
      <c r="Q59" s="727"/>
      <c r="R59" s="176"/>
      <c r="S59" s="176"/>
      <c r="T59" s="182"/>
      <c r="U59" s="182"/>
      <c r="V59" s="728"/>
      <c r="W59" s="726"/>
      <c r="X59" s="717"/>
      <c r="Y59" s="717"/>
      <c r="Z59" s="717"/>
      <c r="AA59" s="726"/>
      <c r="AB59" s="726"/>
      <c r="AC59" s="182"/>
    </row>
    <row r="60" ht="20.25" customHeight="1">
      <c r="A60" s="176"/>
      <c r="B60" s="176"/>
      <c r="C60" s="339"/>
      <c r="D60" s="745" t="str">
        <f>$Y$2</f>
        <v>　上記金額を令和08年度の賦課金として、令和08年４月末日迄に納入願います。</v>
      </c>
      <c r="H60" s="176"/>
      <c r="I60" s="727"/>
      <c r="J60" s="706"/>
      <c r="K60" s="707"/>
      <c r="L60" s="339"/>
      <c r="M60" s="745" t="str">
        <f>$Z$2</f>
        <v>　上記金額を令和08年度の賦課金として領収いたしました。</v>
      </c>
      <c r="Q60" s="727"/>
      <c r="R60" s="176"/>
      <c r="S60" s="176"/>
      <c r="T60" s="182"/>
      <c r="U60" s="182"/>
      <c r="V60" s="728"/>
      <c r="W60" s="726"/>
      <c r="X60" s="717"/>
      <c r="Y60" s="717"/>
      <c r="Z60" s="717"/>
      <c r="AA60" s="726"/>
      <c r="AB60" s="726"/>
      <c r="AC60" s="182"/>
    </row>
    <row r="61" ht="20.25" customHeight="1">
      <c r="A61" s="176"/>
      <c r="B61" s="176"/>
      <c r="C61" s="339"/>
      <c r="H61" s="176"/>
      <c r="I61" s="727"/>
      <c r="J61" s="706"/>
      <c r="K61" s="707"/>
      <c r="L61" s="339"/>
      <c r="Q61" s="727"/>
      <c r="R61" s="176"/>
      <c r="S61" s="176"/>
      <c r="T61" s="182"/>
      <c r="U61" s="182"/>
      <c r="V61" s="728"/>
      <c r="W61" s="726"/>
      <c r="X61" s="717"/>
      <c r="Y61" s="717"/>
      <c r="Z61" s="717"/>
      <c r="AA61" s="726"/>
      <c r="AB61" s="726"/>
      <c r="AC61" s="182"/>
    </row>
    <row r="62" ht="20.25" customHeight="1">
      <c r="A62" s="176"/>
      <c r="B62" s="176"/>
      <c r="C62" s="339"/>
      <c r="H62" s="176"/>
      <c r="I62" s="727"/>
      <c r="J62" s="706"/>
      <c r="K62" s="707"/>
      <c r="L62" s="339"/>
      <c r="Q62" s="727"/>
      <c r="R62" s="176"/>
      <c r="S62" s="176"/>
      <c r="T62" s="182"/>
      <c r="U62" s="182"/>
      <c r="V62" s="728"/>
      <c r="W62" s="726"/>
      <c r="X62" s="717"/>
      <c r="Y62" s="717"/>
      <c r="Z62" s="717"/>
      <c r="AA62" s="726"/>
      <c r="AB62" s="726"/>
      <c r="AC62" s="182"/>
    </row>
    <row r="63" ht="20.25" customHeight="1">
      <c r="A63" s="176"/>
      <c r="B63" s="176"/>
      <c r="C63" s="339"/>
      <c r="H63" s="176"/>
      <c r="I63" s="727"/>
      <c r="J63" s="706"/>
      <c r="K63" s="707"/>
      <c r="L63" s="339"/>
      <c r="Q63" s="727"/>
      <c r="R63" s="176"/>
      <c r="S63" s="176"/>
      <c r="T63" s="182"/>
      <c r="U63" s="182"/>
      <c r="V63" s="728"/>
      <c r="W63" s="726"/>
      <c r="X63" s="717"/>
      <c r="Y63" s="717"/>
      <c r="Z63" s="717"/>
      <c r="AA63" s="726"/>
      <c r="AB63" s="726"/>
      <c r="AC63" s="182"/>
    </row>
    <row r="64" ht="20.25" customHeight="1">
      <c r="A64" s="176"/>
      <c r="B64" s="176"/>
      <c r="C64" s="339"/>
      <c r="D64" s="746" t="str">
        <f>$D$30</f>
        <v>令和08年　4　月　   日</v>
      </c>
      <c r="I64" s="977"/>
      <c r="J64" s="706"/>
      <c r="K64" s="707"/>
      <c r="L64" s="750"/>
      <c r="M64" s="726"/>
      <c r="Q64" s="747"/>
      <c r="R64" s="176"/>
      <c r="S64" s="176"/>
      <c r="T64" s="182"/>
      <c r="U64" s="182"/>
      <c r="V64" s="728"/>
      <c r="W64" s="726"/>
      <c r="X64" s="717"/>
      <c r="Y64" s="717"/>
      <c r="Z64" s="717"/>
      <c r="AA64" s="726"/>
      <c r="AB64" s="726"/>
      <c r="AC64" s="182"/>
    </row>
    <row r="65" ht="20.25" customHeight="1">
      <c r="A65" s="176"/>
      <c r="B65" s="176"/>
      <c r="C65" s="339"/>
      <c r="D65" s="753" t="str">
        <f>D14</f>
        <v>片岡農産組合長　久保田　要</v>
      </c>
      <c r="I65" s="727"/>
      <c r="J65" s="706"/>
      <c r="K65" s="707"/>
      <c r="L65" s="752"/>
      <c r="M65" s="753" t="str">
        <f>$D$796</f>
        <v>片岡農産組合長　久保田　要</v>
      </c>
      <c r="Q65" s="757"/>
      <c r="R65" s="176"/>
      <c r="S65" s="176"/>
      <c r="T65" s="182"/>
      <c r="U65" s="182"/>
      <c r="V65" s="728"/>
      <c r="W65" s="726"/>
      <c r="X65" s="717"/>
      <c r="Y65" s="717"/>
      <c r="Z65" s="717"/>
      <c r="AA65" s="726"/>
      <c r="AB65" s="726"/>
      <c r="AC65" s="182"/>
    </row>
    <row r="66" ht="20.25" customHeight="1">
      <c r="A66" s="176"/>
      <c r="B66" s="176"/>
      <c r="C66" s="339"/>
      <c r="I66" s="727"/>
      <c r="J66" s="706"/>
      <c r="K66" s="707"/>
      <c r="L66" s="752"/>
      <c r="Q66" s="757"/>
      <c r="R66" s="176"/>
      <c r="S66" s="176"/>
      <c r="T66" s="182"/>
      <c r="U66" s="182"/>
      <c r="V66" s="728"/>
      <c r="W66" s="726"/>
      <c r="X66" s="717"/>
      <c r="Y66" s="717"/>
      <c r="Z66" s="717"/>
      <c r="AA66" s="726"/>
      <c r="AB66" s="726"/>
      <c r="AC66" s="182"/>
    </row>
    <row r="67" ht="20.25" customHeight="1">
      <c r="A67" s="176"/>
      <c r="B67" s="176"/>
      <c r="C67" s="496"/>
      <c r="D67" s="497"/>
      <c r="E67" s="497"/>
      <c r="F67" s="497"/>
      <c r="G67" s="758"/>
      <c r="H67" s="497"/>
      <c r="I67" s="759"/>
      <c r="J67" s="706"/>
      <c r="K67" s="707"/>
      <c r="L67" s="496"/>
      <c r="M67" s="497"/>
      <c r="N67" s="497"/>
      <c r="O67" s="758"/>
      <c r="P67" s="497"/>
      <c r="Q67" s="759"/>
      <c r="R67" s="176"/>
      <c r="S67" s="176"/>
      <c r="T67" s="182"/>
      <c r="U67" s="182"/>
      <c r="V67" s="728"/>
      <c r="W67" s="726"/>
      <c r="X67" s="717"/>
      <c r="Y67" s="717"/>
      <c r="Z67" s="717"/>
      <c r="AA67" s="726"/>
      <c r="AB67" s="726"/>
      <c r="AC67" s="182"/>
    </row>
    <row r="68" ht="27.0" customHeight="1">
      <c r="A68" s="176"/>
      <c r="B68" s="176"/>
      <c r="C68" s="176"/>
      <c r="D68" s="176"/>
      <c r="E68" s="176"/>
      <c r="F68" s="176"/>
      <c r="G68" s="177"/>
      <c r="H68" s="176"/>
      <c r="I68" s="176"/>
      <c r="J68" s="706"/>
      <c r="K68" s="707"/>
      <c r="L68" s="176"/>
      <c r="M68" s="176"/>
      <c r="N68" s="176"/>
      <c r="O68" s="177"/>
      <c r="P68" s="176"/>
      <c r="Q68" s="176"/>
      <c r="R68" s="176"/>
      <c r="S68" s="176"/>
      <c r="T68" s="182"/>
      <c r="U68" s="182"/>
      <c r="V68" s="728"/>
      <c r="W68" s="726"/>
      <c r="X68" s="717"/>
      <c r="Y68" s="717"/>
      <c r="Z68" s="717"/>
      <c r="AA68" s="726"/>
      <c r="AB68" s="726"/>
      <c r="AC68" s="182"/>
    </row>
    <row r="69" ht="27.0" customHeight="1">
      <c r="A69" s="176"/>
      <c r="B69" s="176"/>
      <c r="C69" s="176"/>
      <c r="D69" s="176"/>
      <c r="E69" s="176"/>
      <c r="F69" s="176"/>
      <c r="G69" s="177"/>
      <c r="H69" s="176"/>
      <c r="I69" s="176"/>
      <c r="J69" s="706"/>
      <c r="K69" s="707"/>
      <c r="L69" s="176"/>
      <c r="M69" s="176"/>
      <c r="N69" s="176"/>
      <c r="O69" s="177"/>
      <c r="P69" s="176"/>
      <c r="Q69" s="176"/>
      <c r="R69" s="176"/>
      <c r="S69" s="176"/>
      <c r="T69" s="182"/>
      <c r="U69" s="182"/>
      <c r="V69" s="728"/>
      <c r="W69" s="726"/>
      <c r="X69" s="717"/>
      <c r="Y69" s="717"/>
      <c r="Z69" s="717"/>
      <c r="AA69" s="726"/>
      <c r="AB69" s="726"/>
      <c r="AC69" s="182"/>
    </row>
    <row r="70" ht="20.25" customHeight="1">
      <c r="A70" s="176"/>
      <c r="B70" s="176"/>
      <c r="C70" s="713" t="s">
        <v>820</v>
      </c>
      <c r="D70" s="88"/>
      <c r="E70" s="88"/>
      <c r="F70" s="88"/>
      <c r="G70" s="88"/>
      <c r="H70" s="88"/>
      <c r="I70" s="66"/>
      <c r="J70" s="714"/>
      <c r="K70" s="707"/>
      <c r="L70" s="713" t="s">
        <v>821</v>
      </c>
      <c r="M70" s="88"/>
      <c r="N70" s="88"/>
      <c r="O70" s="88"/>
      <c r="P70" s="88"/>
      <c r="Q70" s="66"/>
      <c r="R70" s="176"/>
      <c r="S70" s="176"/>
      <c r="T70" s="182"/>
      <c r="U70" s="182"/>
      <c r="V70" s="728"/>
      <c r="W70" s="726"/>
      <c r="X70" s="717"/>
      <c r="Y70" s="717"/>
      <c r="Z70" s="717"/>
      <c r="AA70" s="726"/>
      <c r="AB70" s="726"/>
      <c r="AC70" s="182"/>
    </row>
    <row r="71" ht="20.25" customHeight="1">
      <c r="A71" s="176"/>
      <c r="B71" s="176"/>
      <c r="C71" s="639"/>
      <c r="I71" s="78"/>
      <c r="J71" s="706"/>
      <c r="K71" s="707"/>
      <c r="L71" s="639"/>
      <c r="Q71" s="78"/>
      <c r="R71" s="176"/>
      <c r="S71" s="176"/>
      <c r="T71" s="182"/>
      <c r="U71" s="182"/>
      <c r="V71" s="728"/>
      <c r="W71" s="726"/>
      <c r="X71" s="717"/>
      <c r="Y71" s="717"/>
      <c r="Z71" s="717"/>
      <c r="AA71" s="726"/>
      <c r="AB71" s="726"/>
      <c r="AC71" s="182"/>
    </row>
    <row r="72" ht="20.25" customHeight="1">
      <c r="A72" s="176"/>
      <c r="B72" s="176"/>
      <c r="C72" s="339"/>
      <c r="D72" s="176"/>
      <c r="E72" s="964" t="str">
        <f>'R08賦集'!C79</f>
        <v>大澤 設幸</v>
      </c>
      <c r="F72" s="109"/>
      <c r="G72" s="726" t="s">
        <v>537</v>
      </c>
      <c r="I72" s="727"/>
      <c r="J72" s="706"/>
      <c r="K72" s="707"/>
      <c r="L72" s="339"/>
      <c r="M72" s="740" t="str">
        <f>E72</f>
        <v>大澤 設幸</v>
      </c>
      <c r="N72" s="109"/>
      <c r="O72" s="726" t="s">
        <v>537</v>
      </c>
      <c r="Q72" s="727"/>
      <c r="R72" s="176"/>
      <c r="S72" s="176"/>
      <c r="T72" s="182"/>
      <c r="U72" s="182"/>
      <c r="V72" s="728"/>
      <c r="W72" s="726"/>
      <c r="X72" s="717"/>
      <c r="Y72" s="717"/>
      <c r="Z72" s="717"/>
      <c r="AA72" s="726"/>
      <c r="AB72" s="726"/>
      <c r="AC72" s="182"/>
    </row>
    <row r="73" ht="20.25" customHeight="1">
      <c r="A73" s="176"/>
      <c r="B73" s="176"/>
      <c r="C73" s="339"/>
      <c r="D73" s="176"/>
      <c r="E73" s="519"/>
      <c r="F73" s="519"/>
      <c r="G73" s="731"/>
      <c r="H73" s="519"/>
      <c r="I73" s="727"/>
      <c r="J73" s="706"/>
      <c r="K73" s="707"/>
      <c r="L73" s="339"/>
      <c r="M73" s="176"/>
      <c r="N73" s="176"/>
      <c r="O73" s="177"/>
      <c r="P73" s="176"/>
      <c r="Q73" s="727"/>
      <c r="R73" s="176"/>
      <c r="S73" s="176"/>
      <c r="T73" s="182"/>
      <c r="U73" s="182"/>
      <c r="V73" s="728"/>
      <c r="W73" s="726"/>
      <c r="X73" s="717"/>
      <c r="Y73" s="717"/>
      <c r="Z73" s="717"/>
      <c r="AA73" s="726"/>
      <c r="AB73" s="726"/>
      <c r="AC73" s="182"/>
    </row>
    <row r="74" ht="20.25" customHeight="1">
      <c r="A74" s="176"/>
      <c r="B74" s="176"/>
      <c r="C74" s="339"/>
      <c r="D74" s="176"/>
      <c r="E74" s="975" t="s">
        <v>707</v>
      </c>
      <c r="F74" s="736" t="str">
        <f>F76-F75</f>
        <v>26,270</v>
      </c>
      <c r="G74" s="737" t="s">
        <v>706</v>
      </c>
      <c r="H74" s="176"/>
      <c r="I74" s="727"/>
      <c r="J74" s="706"/>
      <c r="K74" s="707"/>
      <c r="L74" s="339"/>
      <c r="M74" s="176"/>
      <c r="N74" s="176"/>
      <c r="O74" s="177"/>
      <c r="P74" s="176"/>
      <c r="Q74" s="727"/>
      <c r="R74" s="176"/>
      <c r="S74" s="176"/>
      <c r="T74" s="182"/>
      <c r="U74" s="182"/>
      <c r="V74" s="728"/>
      <c r="W74" s="726"/>
      <c r="X74" s="717"/>
      <c r="Y74" s="717"/>
      <c r="Z74" s="717"/>
      <c r="AA74" s="726"/>
      <c r="AB74" s="726"/>
      <c r="AC74" s="182"/>
    </row>
    <row r="75" ht="20.25" customHeight="1">
      <c r="A75" s="176"/>
      <c r="B75" s="176"/>
      <c r="C75" s="339"/>
      <c r="D75" s="176"/>
      <c r="E75" s="976" t="s">
        <v>824</v>
      </c>
      <c r="F75" s="739" t="str">
        <f>'R08賦集'!T79</f>
        <v>500</v>
      </c>
      <c r="G75" s="737" t="s">
        <v>706</v>
      </c>
      <c r="H75" s="176"/>
      <c r="I75" s="727"/>
      <c r="J75" s="706"/>
      <c r="K75" s="707"/>
      <c r="L75" s="339"/>
      <c r="M75" s="740" t="s">
        <v>709</v>
      </c>
      <c r="N75" s="967" t="str">
        <f>F76</f>
        <v>26,770</v>
      </c>
      <c r="O75" s="742" t="s">
        <v>706</v>
      </c>
      <c r="P75" s="109"/>
      <c r="Q75" s="743"/>
      <c r="R75" s="176"/>
      <c r="S75" s="176"/>
      <c r="T75" s="182"/>
      <c r="U75" s="182"/>
      <c r="V75" s="728"/>
      <c r="W75" s="726"/>
      <c r="X75" s="717"/>
      <c r="Y75" s="717"/>
      <c r="Z75" s="717"/>
      <c r="AA75" s="726"/>
      <c r="AB75" s="726"/>
      <c r="AC75" s="182"/>
    </row>
    <row r="76" ht="20.25" customHeight="1">
      <c r="A76" s="176"/>
      <c r="B76" s="176"/>
      <c r="C76" s="339"/>
      <c r="D76" s="176"/>
      <c r="E76" s="975" t="s">
        <v>710</v>
      </c>
      <c r="F76" s="744" t="str">
        <f>'R08賦集'!X79</f>
        <v>26,770</v>
      </c>
      <c r="G76" s="737" t="s">
        <v>706</v>
      </c>
      <c r="H76" s="176"/>
      <c r="I76" s="727"/>
      <c r="J76" s="706"/>
      <c r="K76" s="707"/>
      <c r="L76" s="339"/>
      <c r="M76" s="176"/>
      <c r="N76" s="176"/>
      <c r="O76" s="177"/>
      <c r="P76" s="176"/>
      <c r="Q76" s="727"/>
      <c r="R76" s="176"/>
      <c r="S76" s="176"/>
      <c r="T76" s="182"/>
      <c r="U76" s="182"/>
      <c r="V76" s="728"/>
      <c r="W76" s="726"/>
      <c r="X76" s="717"/>
      <c r="Y76" s="717"/>
      <c r="Z76" s="717"/>
      <c r="AA76" s="726"/>
      <c r="AB76" s="726"/>
      <c r="AC76" s="182"/>
    </row>
    <row r="77" ht="20.25" customHeight="1">
      <c r="A77" s="176"/>
      <c r="B77" s="176"/>
      <c r="C77" s="339"/>
      <c r="D77" s="745" t="str">
        <f>$Y$2</f>
        <v>　上記金額を令和08年度の賦課金として、令和08年４月末日迄に納入願います。</v>
      </c>
      <c r="H77" s="176"/>
      <c r="I77" s="727"/>
      <c r="J77" s="706"/>
      <c r="K77" s="707"/>
      <c r="L77" s="339"/>
      <c r="M77" s="745" t="str">
        <f>$Z$2</f>
        <v>　上記金額を令和08年度の賦課金として領収いたしました。</v>
      </c>
      <c r="Q77" s="727"/>
      <c r="R77" s="176"/>
      <c r="S77" s="176"/>
      <c r="T77" s="182"/>
      <c r="U77" s="182"/>
      <c r="V77" s="728"/>
      <c r="W77" s="726"/>
      <c r="X77" s="717"/>
      <c r="Y77" s="717"/>
      <c r="Z77" s="717"/>
      <c r="AA77" s="726"/>
      <c r="AB77" s="726"/>
      <c r="AC77" s="182"/>
    </row>
    <row r="78" ht="20.25" customHeight="1">
      <c r="A78" s="176"/>
      <c r="B78" s="176"/>
      <c r="C78" s="339"/>
      <c r="H78" s="176"/>
      <c r="I78" s="727"/>
      <c r="J78" s="706"/>
      <c r="K78" s="707"/>
      <c r="L78" s="339"/>
      <c r="Q78" s="727"/>
      <c r="R78" s="176"/>
      <c r="S78" s="176"/>
      <c r="T78" s="182"/>
      <c r="U78" s="182"/>
      <c r="V78" s="728"/>
      <c r="W78" s="726"/>
      <c r="X78" s="717"/>
      <c r="Y78" s="717"/>
      <c r="Z78" s="717"/>
      <c r="AA78" s="726"/>
      <c r="AB78" s="726"/>
      <c r="AC78" s="182"/>
    </row>
    <row r="79" ht="20.25" customHeight="1">
      <c r="A79" s="176"/>
      <c r="B79" s="176"/>
      <c r="C79" s="339"/>
      <c r="H79" s="176"/>
      <c r="I79" s="727"/>
      <c r="J79" s="706"/>
      <c r="K79" s="707"/>
      <c r="L79" s="339"/>
      <c r="Q79" s="727"/>
      <c r="R79" s="176"/>
      <c r="S79" s="176"/>
      <c r="T79" s="182"/>
      <c r="U79" s="182"/>
      <c r="V79" s="728"/>
      <c r="W79" s="726"/>
      <c r="X79" s="717"/>
      <c r="Y79" s="717"/>
      <c r="Z79" s="717"/>
      <c r="AA79" s="726"/>
      <c r="AB79" s="726"/>
      <c r="AC79" s="182"/>
    </row>
    <row r="80" ht="20.25" customHeight="1">
      <c r="A80" s="176"/>
      <c r="B80" s="176"/>
      <c r="C80" s="339"/>
      <c r="H80" s="176"/>
      <c r="I80" s="727"/>
      <c r="J80" s="706"/>
      <c r="K80" s="707"/>
      <c r="L80" s="339"/>
      <c r="Q80" s="727"/>
      <c r="R80" s="176"/>
      <c r="S80" s="176"/>
      <c r="T80" s="182"/>
      <c r="U80" s="182"/>
      <c r="V80" s="728"/>
      <c r="W80" s="726"/>
      <c r="X80" s="717"/>
      <c r="Y80" s="717"/>
      <c r="Z80" s="717"/>
      <c r="AA80" s="726"/>
      <c r="AB80" s="726"/>
      <c r="AC80" s="182"/>
    </row>
    <row r="81" ht="20.25" customHeight="1">
      <c r="A81" s="176"/>
      <c r="B81" s="176"/>
      <c r="C81" s="339"/>
      <c r="D81" s="746" t="str">
        <f>$D$30</f>
        <v>令和08年　4　月　   日</v>
      </c>
      <c r="I81" s="747"/>
      <c r="J81" s="748"/>
      <c r="K81" s="749"/>
      <c r="L81" s="750"/>
      <c r="M81" s="726"/>
      <c r="Q81" s="747"/>
      <c r="R81" s="176"/>
      <c r="S81" s="176"/>
      <c r="T81" s="182"/>
      <c r="U81" s="182"/>
      <c r="V81" s="728"/>
      <c r="W81" s="726"/>
      <c r="X81" s="717"/>
      <c r="Y81" s="717"/>
      <c r="Z81" s="717"/>
      <c r="AA81" s="726"/>
      <c r="AB81" s="726"/>
      <c r="AC81" s="182"/>
    </row>
    <row r="82" ht="20.25" customHeight="1">
      <c r="A82" s="751"/>
      <c r="B82" s="751"/>
      <c r="C82" s="752"/>
      <c r="D82" s="753" t="str">
        <f>D14</f>
        <v>片岡農産組合長　久保田　要</v>
      </c>
      <c r="I82" s="754"/>
      <c r="J82" s="755"/>
      <c r="K82" s="756"/>
      <c r="L82" s="752"/>
      <c r="M82" s="753" t="str">
        <f>$D$796</f>
        <v>片岡農産組合長　久保田　要</v>
      </c>
      <c r="Q82" s="757"/>
      <c r="R82" s="176"/>
      <c r="S82" s="176"/>
      <c r="T82" s="182"/>
      <c r="U82" s="182"/>
      <c r="V82" s="728"/>
      <c r="W82" s="726"/>
      <c r="X82" s="717"/>
      <c r="Y82" s="717"/>
      <c r="Z82" s="717"/>
      <c r="AA82" s="726"/>
      <c r="AB82" s="726"/>
      <c r="AC82" s="182"/>
    </row>
    <row r="83" ht="20.25" customHeight="1">
      <c r="A83" s="751"/>
      <c r="B83" s="751"/>
      <c r="C83" s="752"/>
      <c r="I83" s="754"/>
      <c r="J83" s="755"/>
      <c r="K83" s="756"/>
      <c r="L83" s="752"/>
      <c r="Q83" s="757"/>
      <c r="R83" s="176"/>
      <c r="S83" s="176"/>
      <c r="T83" s="182"/>
      <c r="U83" s="182"/>
      <c r="V83" s="728"/>
      <c r="W83" s="726"/>
      <c r="X83" s="717"/>
      <c r="Y83" s="717"/>
      <c r="Z83" s="717"/>
      <c r="AA83" s="726"/>
      <c r="AB83" s="726"/>
      <c r="AC83" s="182"/>
    </row>
    <row r="84" ht="20.25" customHeight="1">
      <c r="A84" s="176"/>
      <c r="B84" s="176"/>
      <c r="C84" s="496"/>
      <c r="D84" s="497"/>
      <c r="E84" s="497"/>
      <c r="F84" s="497"/>
      <c r="G84" s="758"/>
      <c r="H84" s="497"/>
      <c r="I84" s="759"/>
      <c r="J84" s="706"/>
      <c r="K84" s="707"/>
      <c r="L84" s="496"/>
      <c r="M84" s="497"/>
      <c r="N84" s="497"/>
      <c r="O84" s="758"/>
      <c r="P84" s="497"/>
      <c r="Q84" s="759"/>
      <c r="R84" s="176"/>
      <c r="S84" s="176"/>
      <c r="T84" s="182"/>
      <c r="U84" s="182"/>
      <c r="V84" s="728"/>
      <c r="W84" s="726"/>
      <c r="X84" s="717"/>
      <c r="Y84" s="717"/>
      <c r="Z84" s="717"/>
      <c r="AA84" s="726"/>
      <c r="AB84" s="726"/>
      <c r="AC84" s="182"/>
    </row>
    <row r="85" ht="27.0" customHeight="1">
      <c r="A85" s="176"/>
      <c r="B85" s="176"/>
      <c r="C85" s="176"/>
      <c r="D85" s="176"/>
      <c r="E85" s="176"/>
      <c r="F85" s="176"/>
      <c r="G85" s="177"/>
      <c r="H85" s="176"/>
      <c r="I85" s="176"/>
      <c r="J85" s="706"/>
      <c r="K85" s="707"/>
      <c r="L85" s="176"/>
      <c r="M85" s="176"/>
      <c r="N85" s="176"/>
      <c r="O85" s="177"/>
      <c r="P85" s="176"/>
      <c r="Q85" s="176"/>
      <c r="R85" s="176"/>
      <c r="S85" s="176"/>
      <c r="T85" s="182"/>
      <c r="U85" s="182"/>
      <c r="V85" s="728"/>
      <c r="W85" s="726"/>
      <c r="X85" s="717"/>
      <c r="Y85" s="717"/>
      <c r="Z85" s="717"/>
      <c r="AA85" s="726"/>
      <c r="AB85" s="726"/>
      <c r="AC85" s="182"/>
    </row>
    <row r="86" ht="27.0" customHeight="1">
      <c r="A86" s="176"/>
      <c r="B86" s="176"/>
      <c r="C86" s="176"/>
      <c r="D86" s="176"/>
      <c r="E86" s="176"/>
      <c r="F86" s="176"/>
      <c r="G86" s="177"/>
      <c r="H86" s="176"/>
      <c r="I86" s="176"/>
      <c r="J86" s="706"/>
      <c r="K86" s="707"/>
      <c r="L86" s="176"/>
      <c r="M86" s="176"/>
      <c r="N86" s="176"/>
      <c r="O86" s="177"/>
      <c r="P86" s="176"/>
      <c r="Q86" s="176"/>
      <c r="R86" s="176"/>
      <c r="S86" s="176"/>
      <c r="T86" s="182"/>
      <c r="U86" s="182"/>
      <c r="V86" s="728"/>
      <c r="W86" s="726"/>
      <c r="X86" s="717"/>
      <c r="Y86" s="717"/>
      <c r="Z86" s="717"/>
      <c r="AA86" s="726"/>
      <c r="AB86" s="726"/>
      <c r="AC86" s="182"/>
    </row>
    <row r="87" ht="20.25" customHeight="1">
      <c r="A87" s="176"/>
      <c r="B87" s="176"/>
      <c r="C87" s="713" t="s">
        <v>820</v>
      </c>
      <c r="D87" s="88"/>
      <c r="E87" s="88"/>
      <c r="F87" s="88"/>
      <c r="G87" s="88"/>
      <c r="H87" s="88"/>
      <c r="I87" s="66"/>
      <c r="J87" s="706"/>
      <c r="K87" s="707"/>
      <c r="L87" s="713" t="s">
        <v>821</v>
      </c>
      <c r="M87" s="88"/>
      <c r="N87" s="88"/>
      <c r="O87" s="88"/>
      <c r="P87" s="88"/>
      <c r="Q87" s="66"/>
      <c r="R87" s="176"/>
      <c r="S87" s="176"/>
      <c r="T87" s="182"/>
      <c r="U87" s="182"/>
      <c r="V87" s="728"/>
      <c r="W87" s="726"/>
      <c r="X87" s="717"/>
      <c r="Y87" s="717"/>
      <c r="Z87" s="717"/>
      <c r="AA87" s="726"/>
      <c r="AB87" s="726"/>
      <c r="AC87" s="182"/>
    </row>
    <row r="88" ht="20.25" customHeight="1">
      <c r="A88" s="176"/>
      <c r="B88" s="176"/>
      <c r="C88" s="639"/>
      <c r="I88" s="78"/>
      <c r="J88" s="706"/>
      <c r="K88" s="707"/>
      <c r="L88" s="639"/>
      <c r="Q88" s="78"/>
      <c r="R88" s="176"/>
      <c r="S88" s="176"/>
      <c r="T88" s="182"/>
      <c r="U88" s="182"/>
      <c r="V88" s="728"/>
      <c r="W88" s="726"/>
      <c r="X88" s="717"/>
      <c r="Y88" s="717"/>
      <c r="Z88" s="717"/>
      <c r="AA88" s="726"/>
      <c r="AB88" s="726"/>
      <c r="AC88" s="182"/>
    </row>
    <row r="89" ht="20.25" customHeight="1">
      <c r="A89" s="176"/>
      <c r="B89" s="176"/>
      <c r="C89" s="969"/>
      <c r="D89" s="970"/>
      <c r="E89" s="971" t="str">
        <f>'R08賦集'!C80</f>
        <v>大澤 實清</v>
      </c>
      <c r="G89" s="726" t="s">
        <v>537</v>
      </c>
      <c r="I89" s="972"/>
      <c r="J89" s="706"/>
      <c r="K89" s="707"/>
      <c r="L89" s="339"/>
      <c r="M89" s="740" t="str">
        <f>E89</f>
        <v>大澤 實清</v>
      </c>
      <c r="N89" s="109"/>
      <c r="O89" s="726" t="s">
        <v>537</v>
      </c>
      <c r="Q89" s="727"/>
      <c r="R89" s="176"/>
      <c r="S89" s="176"/>
      <c r="T89" s="182"/>
      <c r="U89" s="182"/>
      <c r="V89" s="728"/>
      <c r="W89" s="726"/>
      <c r="X89" s="717"/>
      <c r="Y89" s="717"/>
      <c r="Z89" s="717"/>
      <c r="AA89" s="726"/>
      <c r="AB89" s="726"/>
      <c r="AC89" s="182"/>
    </row>
    <row r="90" ht="20.25" customHeight="1">
      <c r="A90" s="176"/>
      <c r="B90" s="176"/>
      <c r="C90" s="339"/>
      <c r="D90" s="176"/>
      <c r="E90" s="973"/>
      <c r="F90" s="973"/>
      <c r="G90" s="974"/>
      <c r="H90" s="519"/>
      <c r="I90" s="727"/>
      <c r="J90" s="706"/>
      <c r="K90" s="707"/>
      <c r="L90" s="339"/>
      <c r="M90" s="176"/>
      <c r="N90" s="176"/>
      <c r="O90" s="177"/>
      <c r="P90" s="176"/>
      <c r="Q90" s="727"/>
      <c r="R90" s="176"/>
      <c r="S90" s="176"/>
      <c r="T90" s="182"/>
      <c r="U90" s="182"/>
      <c r="V90" s="728"/>
      <c r="W90" s="726"/>
      <c r="X90" s="717"/>
      <c r="Y90" s="717"/>
      <c r="Z90" s="717"/>
      <c r="AA90" s="726"/>
      <c r="AB90" s="726"/>
      <c r="AC90" s="182"/>
    </row>
    <row r="91" ht="20.25" customHeight="1">
      <c r="A91" s="176"/>
      <c r="B91" s="176"/>
      <c r="C91" s="339"/>
      <c r="D91" s="176"/>
      <c r="E91" s="975" t="s">
        <v>707</v>
      </c>
      <c r="F91" s="736" t="str">
        <f>F93-F92</f>
        <v>5,540</v>
      </c>
      <c r="G91" s="737" t="s">
        <v>706</v>
      </c>
      <c r="H91" s="176"/>
      <c r="I91" s="727"/>
      <c r="J91" s="706"/>
      <c r="K91" s="707"/>
      <c r="L91" s="339"/>
      <c r="M91" s="176"/>
      <c r="N91" s="176"/>
      <c r="O91" s="177"/>
      <c r="P91" s="176"/>
      <c r="Q91" s="727"/>
      <c r="R91" s="176"/>
      <c r="S91" s="176"/>
      <c r="T91" s="182"/>
      <c r="U91" s="182"/>
      <c r="V91" s="728"/>
      <c r="W91" s="726"/>
      <c r="X91" s="717"/>
      <c r="Y91" s="717"/>
      <c r="Z91" s="717"/>
      <c r="AA91" s="726"/>
      <c r="AB91" s="726"/>
      <c r="AC91" s="182"/>
    </row>
    <row r="92" ht="20.25" customHeight="1">
      <c r="A92" s="176"/>
      <c r="B92" s="176"/>
      <c r="C92" s="339"/>
      <c r="D92" s="176"/>
      <c r="E92" s="976" t="s">
        <v>824</v>
      </c>
      <c r="F92" s="739" t="str">
        <f>'R08賦集'!T80</f>
        <v>500</v>
      </c>
      <c r="G92" s="737" t="s">
        <v>706</v>
      </c>
      <c r="H92" s="176"/>
      <c r="I92" s="727"/>
      <c r="J92" s="706"/>
      <c r="K92" s="707"/>
      <c r="L92" s="339"/>
      <c r="M92" s="740" t="s">
        <v>709</v>
      </c>
      <c r="N92" s="967" t="str">
        <f>F93</f>
        <v>6,040</v>
      </c>
      <c r="O92" s="742" t="s">
        <v>706</v>
      </c>
      <c r="P92" s="109"/>
      <c r="Q92" s="743"/>
      <c r="R92" s="176"/>
      <c r="S92" s="176"/>
      <c r="T92" s="182"/>
      <c r="U92" s="182"/>
      <c r="V92" s="728"/>
      <c r="W92" s="726"/>
      <c r="X92" s="717"/>
      <c r="Y92" s="717"/>
      <c r="Z92" s="717"/>
      <c r="AA92" s="726"/>
      <c r="AB92" s="726"/>
      <c r="AC92" s="182"/>
    </row>
    <row r="93" ht="20.25" customHeight="1">
      <c r="A93" s="176"/>
      <c r="B93" s="176"/>
      <c r="C93" s="339"/>
      <c r="D93" s="176"/>
      <c r="E93" s="975" t="s">
        <v>710</v>
      </c>
      <c r="F93" s="744" t="str">
        <f>'R08賦集'!X80</f>
        <v>6,040</v>
      </c>
      <c r="G93" s="737" t="s">
        <v>706</v>
      </c>
      <c r="H93" s="176"/>
      <c r="I93" s="727"/>
      <c r="J93" s="706"/>
      <c r="K93" s="707"/>
      <c r="L93" s="339"/>
      <c r="M93" s="176"/>
      <c r="N93" s="176"/>
      <c r="O93" s="177"/>
      <c r="P93" s="176"/>
      <c r="Q93" s="727"/>
      <c r="R93" s="176"/>
      <c r="S93" s="176"/>
      <c r="T93" s="182"/>
      <c r="U93" s="182"/>
      <c r="V93" s="728"/>
      <c r="W93" s="726"/>
      <c r="X93" s="717"/>
      <c r="Y93" s="717"/>
      <c r="Z93" s="717"/>
      <c r="AA93" s="726"/>
      <c r="AB93" s="726"/>
      <c r="AC93" s="182"/>
    </row>
    <row r="94" ht="20.25" customHeight="1">
      <c r="A94" s="176"/>
      <c r="B94" s="176"/>
      <c r="C94" s="339"/>
      <c r="D94" s="745" t="str">
        <f>$Y$2</f>
        <v>　上記金額を令和08年度の賦課金として、令和08年４月末日迄に納入願います。</v>
      </c>
      <c r="H94" s="176"/>
      <c r="I94" s="727"/>
      <c r="J94" s="706"/>
      <c r="K94" s="707"/>
      <c r="L94" s="339"/>
      <c r="M94" s="745" t="str">
        <f>$Z$2</f>
        <v>　上記金額を令和08年度の賦課金として領収いたしました。</v>
      </c>
      <c r="Q94" s="727"/>
      <c r="R94" s="176"/>
      <c r="S94" s="176"/>
      <c r="T94" s="182"/>
      <c r="U94" s="182"/>
      <c r="V94" s="728"/>
      <c r="W94" s="726"/>
      <c r="X94" s="717"/>
      <c r="Y94" s="717"/>
      <c r="Z94" s="717"/>
      <c r="AA94" s="726"/>
      <c r="AB94" s="726"/>
      <c r="AC94" s="182"/>
    </row>
    <row r="95" ht="20.25" customHeight="1">
      <c r="A95" s="176"/>
      <c r="B95" s="176"/>
      <c r="C95" s="339"/>
      <c r="H95" s="176"/>
      <c r="I95" s="727"/>
      <c r="J95" s="706"/>
      <c r="K95" s="707"/>
      <c r="L95" s="339"/>
      <c r="Q95" s="727"/>
      <c r="R95" s="176"/>
      <c r="S95" s="176"/>
      <c r="T95" s="182"/>
      <c r="U95" s="182"/>
      <c r="V95" s="728"/>
      <c r="W95" s="726"/>
      <c r="X95" s="717"/>
      <c r="Y95" s="717"/>
      <c r="Z95" s="717"/>
      <c r="AA95" s="726"/>
      <c r="AB95" s="726"/>
      <c r="AC95" s="182"/>
    </row>
    <row r="96" ht="20.25" customHeight="1">
      <c r="A96" s="176"/>
      <c r="B96" s="176"/>
      <c r="C96" s="339"/>
      <c r="H96" s="176"/>
      <c r="I96" s="727"/>
      <c r="J96" s="706"/>
      <c r="K96" s="707"/>
      <c r="L96" s="339"/>
      <c r="Q96" s="727"/>
      <c r="R96" s="176"/>
      <c r="S96" s="176"/>
      <c r="T96" s="182"/>
      <c r="U96" s="182"/>
      <c r="V96" s="728"/>
      <c r="W96" s="726"/>
      <c r="X96" s="717"/>
      <c r="Y96" s="717"/>
      <c r="Z96" s="717"/>
      <c r="AA96" s="726"/>
      <c r="AB96" s="726"/>
      <c r="AC96" s="182"/>
    </row>
    <row r="97" ht="20.25" customHeight="1">
      <c r="A97" s="176"/>
      <c r="B97" s="176"/>
      <c r="C97" s="339"/>
      <c r="H97" s="176"/>
      <c r="I97" s="727"/>
      <c r="J97" s="706"/>
      <c r="K97" s="707"/>
      <c r="L97" s="339"/>
      <c r="Q97" s="727"/>
      <c r="R97" s="176"/>
      <c r="S97" s="176"/>
      <c r="T97" s="182"/>
      <c r="U97" s="182"/>
      <c r="V97" s="728"/>
      <c r="W97" s="726"/>
      <c r="X97" s="717"/>
      <c r="Y97" s="717"/>
      <c r="Z97" s="717"/>
      <c r="AA97" s="726"/>
      <c r="AB97" s="726"/>
      <c r="AC97" s="182"/>
    </row>
    <row r="98" ht="20.25" customHeight="1">
      <c r="A98" s="176"/>
      <c r="B98" s="176"/>
      <c r="C98" s="339"/>
      <c r="D98" s="746" t="str">
        <f>$D$30</f>
        <v>令和08年　4　月　   日</v>
      </c>
      <c r="I98" s="977"/>
      <c r="J98" s="706"/>
      <c r="K98" s="707"/>
      <c r="L98" s="750"/>
      <c r="M98" s="726"/>
      <c r="Q98" s="747"/>
      <c r="R98" s="176"/>
      <c r="S98" s="176"/>
      <c r="T98" s="182"/>
      <c r="U98" s="182"/>
      <c r="V98" s="728"/>
      <c r="W98" s="726"/>
      <c r="X98" s="717"/>
      <c r="Y98" s="717"/>
      <c r="Z98" s="717"/>
      <c r="AA98" s="726"/>
      <c r="AB98" s="726"/>
      <c r="AC98" s="182"/>
    </row>
    <row r="99" ht="20.25" customHeight="1">
      <c r="A99" s="176"/>
      <c r="B99" s="176"/>
      <c r="C99" s="339"/>
      <c r="D99" s="753" t="str">
        <f>D14</f>
        <v>片岡農産組合長　久保田　要</v>
      </c>
      <c r="I99" s="727"/>
      <c r="J99" s="706"/>
      <c r="K99" s="707"/>
      <c r="L99" s="752"/>
      <c r="M99" s="753" t="str">
        <f>$D$796</f>
        <v>片岡農産組合長　久保田　要</v>
      </c>
      <c r="Q99" s="757"/>
      <c r="R99" s="176"/>
      <c r="S99" s="176"/>
      <c r="T99" s="182"/>
      <c r="U99" s="182"/>
      <c r="V99" s="728"/>
      <c r="W99" s="726"/>
      <c r="X99" s="717"/>
      <c r="Y99" s="717"/>
      <c r="Z99" s="717"/>
      <c r="AA99" s="726"/>
      <c r="AB99" s="726"/>
      <c r="AC99" s="182"/>
    </row>
    <row r="100" ht="20.25" customHeight="1">
      <c r="A100" s="176"/>
      <c r="B100" s="176"/>
      <c r="C100" s="339"/>
      <c r="I100" s="727"/>
      <c r="J100" s="706"/>
      <c r="K100" s="707"/>
      <c r="L100" s="752"/>
      <c r="Q100" s="757"/>
      <c r="R100" s="176"/>
      <c r="S100" s="176"/>
      <c r="T100" s="182"/>
      <c r="U100" s="182"/>
      <c r="V100" s="728"/>
      <c r="W100" s="726"/>
      <c r="X100" s="717"/>
      <c r="Y100" s="717"/>
      <c r="Z100" s="717"/>
      <c r="AA100" s="726"/>
      <c r="AB100" s="726"/>
      <c r="AC100" s="182"/>
    </row>
    <row r="101" ht="20.25" customHeight="1">
      <c r="A101" s="176"/>
      <c r="B101" s="176"/>
      <c r="C101" s="496"/>
      <c r="D101" s="497"/>
      <c r="E101" s="497"/>
      <c r="F101" s="497"/>
      <c r="G101" s="758"/>
      <c r="H101" s="497"/>
      <c r="I101" s="759"/>
      <c r="J101" s="706"/>
      <c r="K101" s="707"/>
      <c r="L101" s="496"/>
      <c r="M101" s="497"/>
      <c r="N101" s="497"/>
      <c r="O101" s="758"/>
      <c r="P101" s="497"/>
      <c r="Q101" s="759"/>
      <c r="R101" s="176"/>
      <c r="S101" s="176"/>
      <c r="T101" s="182"/>
      <c r="U101" s="182"/>
      <c r="V101" s="728"/>
      <c r="W101" s="726"/>
      <c r="X101" s="717"/>
      <c r="Y101" s="717"/>
      <c r="Z101" s="717"/>
      <c r="AA101" s="726"/>
      <c r="AB101" s="726"/>
      <c r="AC101" s="182"/>
    </row>
    <row r="102" ht="27.0" customHeight="1">
      <c r="A102" s="176"/>
      <c r="B102" s="176"/>
      <c r="C102" s="176"/>
      <c r="D102" s="176"/>
      <c r="E102" s="176"/>
      <c r="F102" s="176"/>
      <c r="G102" s="177"/>
      <c r="H102" s="176"/>
      <c r="I102" s="176"/>
      <c r="J102" s="706"/>
      <c r="K102" s="707"/>
      <c r="L102" s="176"/>
      <c r="M102" s="176"/>
      <c r="N102" s="176"/>
      <c r="O102" s="177"/>
      <c r="P102" s="176"/>
      <c r="Q102" s="176"/>
      <c r="R102" s="176"/>
      <c r="S102" s="176"/>
      <c r="T102" s="182"/>
      <c r="U102" s="182"/>
      <c r="V102" s="728"/>
      <c r="W102" s="726"/>
      <c r="X102" s="717"/>
      <c r="Y102" s="717"/>
      <c r="Z102" s="717"/>
      <c r="AA102" s="726"/>
      <c r="AB102" s="726"/>
      <c r="AC102" s="182"/>
    </row>
    <row r="103" ht="27.0" customHeight="1">
      <c r="A103" s="176"/>
      <c r="B103" s="176"/>
      <c r="C103" s="176"/>
      <c r="D103" s="176"/>
      <c r="E103" s="176"/>
      <c r="F103" s="176"/>
      <c r="G103" s="177"/>
      <c r="H103" s="176"/>
      <c r="I103" s="176"/>
      <c r="J103" s="706"/>
      <c r="K103" s="707"/>
      <c r="L103" s="176"/>
      <c r="M103" s="176"/>
      <c r="N103" s="176"/>
      <c r="O103" s="177"/>
      <c r="P103" s="176"/>
      <c r="Q103" s="176"/>
      <c r="R103" s="176"/>
      <c r="S103" s="176"/>
      <c r="T103" s="182"/>
      <c r="U103" s="182"/>
      <c r="V103" s="728"/>
      <c r="W103" s="726"/>
      <c r="X103" s="717"/>
      <c r="Y103" s="717"/>
      <c r="Z103" s="717"/>
      <c r="AA103" s="726"/>
      <c r="AB103" s="726"/>
      <c r="AC103" s="182"/>
    </row>
    <row r="104" ht="20.25" customHeight="1">
      <c r="A104" s="176"/>
      <c r="B104" s="176"/>
      <c r="C104" s="713" t="s">
        <v>820</v>
      </c>
      <c r="D104" s="88"/>
      <c r="E104" s="88"/>
      <c r="F104" s="88"/>
      <c r="G104" s="88"/>
      <c r="H104" s="88"/>
      <c r="I104" s="66"/>
      <c r="J104" s="714"/>
      <c r="K104" s="707"/>
      <c r="L104" s="713" t="s">
        <v>821</v>
      </c>
      <c r="M104" s="88"/>
      <c r="N104" s="88"/>
      <c r="O104" s="88"/>
      <c r="P104" s="88"/>
      <c r="Q104" s="66"/>
      <c r="R104" s="176"/>
      <c r="S104" s="176"/>
      <c r="T104" s="182"/>
      <c r="U104" s="182"/>
      <c r="V104" s="728"/>
      <c r="W104" s="726"/>
      <c r="X104" s="717"/>
      <c r="Y104" s="717"/>
      <c r="Z104" s="717"/>
      <c r="AA104" s="726"/>
      <c r="AB104" s="726"/>
      <c r="AC104" s="182"/>
    </row>
    <row r="105" ht="20.25" customHeight="1">
      <c r="A105" s="176"/>
      <c r="B105" s="176"/>
      <c r="C105" s="639"/>
      <c r="I105" s="78"/>
      <c r="J105" s="706"/>
      <c r="K105" s="707"/>
      <c r="L105" s="639"/>
      <c r="Q105" s="78"/>
      <c r="R105" s="176"/>
      <c r="S105" s="176"/>
      <c r="T105" s="182"/>
      <c r="U105" s="182"/>
      <c r="V105" s="728"/>
      <c r="W105" s="726"/>
      <c r="X105" s="717"/>
      <c r="Y105" s="717"/>
      <c r="Z105" s="717"/>
      <c r="AA105" s="726"/>
      <c r="AB105" s="726"/>
      <c r="AC105" s="182"/>
    </row>
    <row r="106" ht="20.25" customHeight="1">
      <c r="A106" s="176"/>
      <c r="B106" s="176"/>
      <c r="C106" s="339"/>
      <c r="D106" s="176"/>
      <c r="E106" s="964" t="str">
        <f>'R08賦集'!C81</f>
        <v>小澤 静男</v>
      </c>
      <c r="F106" s="109"/>
      <c r="G106" s="726" t="s">
        <v>537</v>
      </c>
      <c r="I106" s="727"/>
      <c r="J106" s="706"/>
      <c r="K106" s="707"/>
      <c r="L106" s="339"/>
      <c r="M106" s="740" t="str">
        <f>E106</f>
        <v>小澤 静男</v>
      </c>
      <c r="N106" s="109"/>
      <c r="O106" s="726" t="s">
        <v>537</v>
      </c>
      <c r="Q106" s="727"/>
      <c r="R106" s="176"/>
      <c r="S106" s="176"/>
      <c r="T106" s="182"/>
      <c r="U106" s="182"/>
      <c r="V106" s="728"/>
      <c r="W106" s="726"/>
      <c r="X106" s="717"/>
      <c r="Y106" s="717"/>
      <c r="Z106" s="717"/>
      <c r="AA106" s="726"/>
      <c r="AB106" s="726"/>
      <c r="AC106" s="182"/>
    </row>
    <row r="107" ht="20.25" customHeight="1">
      <c r="A107" s="176"/>
      <c r="B107" s="176"/>
      <c r="C107" s="339"/>
      <c r="D107" s="176"/>
      <c r="E107" s="519"/>
      <c r="F107" s="519"/>
      <c r="G107" s="731"/>
      <c r="H107" s="519"/>
      <c r="I107" s="727"/>
      <c r="J107" s="706"/>
      <c r="K107" s="707"/>
      <c r="L107" s="339"/>
      <c r="M107" s="176"/>
      <c r="N107" s="176"/>
      <c r="O107" s="177"/>
      <c r="P107" s="176"/>
      <c r="Q107" s="727"/>
      <c r="R107" s="176"/>
      <c r="S107" s="176"/>
      <c r="T107" s="182"/>
      <c r="U107" s="182"/>
      <c r="V107" s="728"/>
      <c r="W107" s="726"/>
      <c r="X107" s="717"/>
      <c r="Y107" s="717"/>
      <c r="Z107" s="717"/>
      <c r="AA107" s="726"/>
      <c r="AB107" s="726"/>
      <c r="AC107" s="182"/>
    </row>
    <row r="108" ht="20.25" customHeight="1">
      <c r="A108" s="176"/>
      <c r="B108" s="176"/>
      <c r="C108" s="339"/>
      <c r="D108" s="176"/>
      <c r="E108" s="975" t="s">
        <v>707</v>
      </c>
      <c r="F108" s="736" t="str">
        <f>F110-F109</f>
        <v>18,100</v>
      </c>
      <c r="G108" s="737" t="s">
        <v>706</v>
      </c>
      <c r="H108" s="176"/>
      <c r="I108" s="727"/>
      <c r="J108" s="706"/>
      <c r="K108" s="707"/>
      <c r="L108" s="339"/>
      <c r="M108" s="176"/>
      <c r="N108" s="176"/>
      <c r="O108" s="177"/>
      <c r="P108" s="176"/>
      <c r="Q108" s="727"/>
      <c r="R108" s="176"/>
      <c r="S108" s="176"/>
      <c r="T108" s="182"/>
      <c r="U108" s="182"/>
      <c r="V108" s="728"/>
      <c r="W108" s="726"/>
      <c r="X108" s="717"/>
      <c r="Y108" s="717"/>
      <c r="Z108" s="717"/>
      <c r="AA108" s="726"/>
      <c r="AB108" s="726"/>
      <c r="AC108" s="182"/>
    </row>
    <row r="109" ht="20.25" customHeight="1">
      <c r="A109" s="176"/>
      <c r="B109" s="176"/>
      <c r="C109" s="339"/>
      <c r="D109" s="176"/>
      <c r="E109" s="976" t="s">
        <v>824</v>
      </c>
      <c r="F109" s="739" t="str">
        <f>'R08賦集'!T81</f>
        <v>500</v>
      </c>
      <c r="G109" s="737" t="s">
        <v>706</v>
      </c>
      <c r="H109" s="176"/>
      <c r="I109" s="727"/>
      <c r="J109" s="706"/>
      <c r="K109" s="707"/>
      <c r="L109" s="339"/>
      <c r="M109" s="740" t="s">
        <v>709</v>
      </c>
      <c r="N109" s="967" t="str">
        <f>F110</f>
        <v>18,600</v>
      </c>
      <c r="O109" s="742" t="s">
        <v>706</v>
      </c>
      <c r="P109" s="109"/>
      <c r="Q109" s="743"/>
      <c r="R109" s="176"/>
      <c r="S109" s="176"/>
      <c r="T109" s="182"/>
      <c r="U109" s="182"/>
      <c r="V109" s="728"/>
      <c r="W109" s="726"/>
      <c r="X109" s="717"/>
      <c r="Y109" s="717"/>
      <c r="Z109" s="717"/>
      <c r="AA109" s="726"/>
      <c r="AB109" s="726"/>
      <c r="AC109" s="182"/>
    </row>
    <row r="110" ht="20.25" customHeight="1">
      <c r="A110" s="176"/>
      <c r="B110" s="176"/>
      <c r="C110" s="339"/>
      <c r="D110" s="176"/>
      <c r="E110" s="975" t="s">
        <v>710</v>
      </c>
      <c r="F110" s="744" t="str">
        <f>'R08賦集'!X81</f>
        <v>18,600</v>
      </c>
      <c r="G110" s="737" t="s">
        <v>706</v>
      </c>
      <c r="H110" s="176"/>
      <c r="I110" s="727"/>
      <c r="J110" s="706"/>
      <c r="K110" s="707"/>
      <c r="L110" s="339"/>
      <c r="M110" s="176"/>
      <c r="N110" s="176"/>
      <c r="O110" s="177"/>
      <c r="P110" s="176"/>
      <c r="Q110" s="727"/>
      <c r="R110" s="176"/>
      <c r="S110" s="176"/>
      <c r="T110" s="182"/>
      <c r="U110" s="182"/>
      <c r="V110" s="728"/>
      <c r="W110" s="726"/>
      <c r="X110" s="717"/>
      <c r="Y110" s="717"/>
      <c r="Z110" s="717"/>
      <c r="AA110" s="726"/>
      <c r="AB110" s="726"/>
      <c r="AC110" s="182"/>
    </row>
    <row r="111" ht="20.25" customHeight="1">
      <c r="A111" s="176"/>
      <c r="B111" s="176"/>
      <c r="C111" s="339"/>
      <c r="D111" s="745" t="str">
        <f>$Y$2</f>
        <v>　上記金額を令和08年度の賦課金として、令和08年４月末日迄に納入願います。</v>
      </c>
      <c r="H111" s="176"/>
      <c r="I111" s="727"/>
      <c r="J111" s="706"/>
      <c r="K111" s="707"/>
      <c r="L111" s="339"/>
      <c r="M111" s="745" t="str">
        <f>$Z$2</f>
        <v>　上記金額を令和08年度の賦課金として領収いたしました。</v>
      </c>
      <c r="Q111" s="727"/>
      <c r="R111" s="176"/>
      <c r="S111" s="176"/>
      <c r="T111" s="182"/>
      <c r="U111" s="182"/>
      <c r="V111" s="728"/>
      <c r="W111" s="726"/>
      <c r="X111" s="717"/>
      <c r="Y111" s="717"/>
      <c r="Z111" s="717"/>
      <c r="AA111" s="726"/>
      <c r="AB111" s="726"/>
      <c r="AC111" s="182"/>
    </row>
    <row r="112" ht="20.25" customHeight="1">
      <c r="A112" s="176"/>
      <c r="B112" s="176"/>
      <c r="C112" s="339"/>
      <c r="H112" s="176"/>
      <c r="I112" s="727"/>
      <c r="J112" s="706"/>
      <c r="K112" s="707"/>
      <c r="L112" s="339"/>
      <c r="Q112" s="727"/>
      <c r="R112" s="176"/>
      <c r="S112" s="176"/>
      <c r="T112" s="182"/>
      <c r="U112" s="182"/>
      <c r="V112" s="728"/>
      <c r="W112" s="726"/>
      <c r="X112" s="717"/>
      <c r="Y112" s="717"/>
      <c r="Z112" s="717"/>
      <c r="AA112" s="726"/>
      <c r="AB112" s="726"/>
      <c r="AC112" s="182"/>
    </row>
    <row r="113" ht="20.25" customHeight="1">
      <c r="A113" s="176"/>
      <c r="B113" s="176"/>
      <c r="C113" s="339"/>
      <c r="H113" s="176"/>
      <c r="I113" s="727"/>
      <c r="J113" s="706"/>
      <c r="K113" s="707"/>
      <c r="L113" s="339"/>
      <c r="Q113" s="727"/>
      <c r="R113" s="176"/>
      <c r="S113" s="176"/>
      <c r="T113" s="182"/>
      <c r="U113" s="182"/>
      <c r="V113" s="728"/>
      <c r="W113" s="726"/>
      <c r="X113" s="717"/>
      <c r="Y113" s="717"/>
      <c r="Z113" s="717"/>
      <c r="AA113" s="726"/>
      <c r="AB113" s="726"/>
      <c r="AC113" s="182"/>
    </row>
    <row r="114" ht="20.25" customHeight="1">
      <c r="A114" s="176"/>
      <c r="B114" s="176"/>
      <c r="C114" s="339"/>
      <c r="H114" s="176"/>
      <c r="I114" s="727"/>
      <c r="J114" s="706"/>
      <c r="K114" s="707"/>
      <c r="L114" s="339"/>
      <c r="Q114" s="727"/>
      <c r="R114" s="176"/>
      <c r="S114" s="176"/>
      <c r="T114" s="182"/>
      <c r="U114" s="182"/>
      <c r="V114" s="728"/>
      <c r="W114" s="726"/>
      <c r="X114" s="717"/>
      <c r="Y114" s="717"/>
      <c r="Z114" s="717"/>
      <c r="AA114" s="726"/>
      <c r="AB114" s="726"/>
      <c r="AC114" s="182"/>
    </row>
    <row r="115" ht="20.25" customHeight="1">
      <c r="A115" s="176"/>
      <c r="B115" s="176"/>
      <c r="C115" s="339"/>
      <c r="D115" s="746" t="str">
        <f>$D$30</f>
        <v>令和08年　4　月　   日</v>
      </c>
      <c r="I115" s="747"/>
      <c r="J115" s="748"/>
      <c r="K115" s="749"/>
      <c r="L115" s="750"/>
      <c r="M115" s="726"/>
      <c r="Q115" s="747"/>
      <c r="R115" s="176"/>
      <c r="S115" s="176"/>
      <c r="T115" s="182"/>
      <c r="U115" s="182"/>
      <c r="V115" s="728"/>
      <c r="W115" s="726"/>
      <c r="X115" s="717"/>
      <c r="Y115" s="717"/>
      <c r="Z115" s="717"/>
      <c r="AA115" s="726"/>
      <c r="AB115" s="726"/>
      <c r="AC115" s="182"/>
    </row>
    <row r="116" ht="20.25" customHeight="1">
      <c r="A116" s="751"/>
      <c r="B116" s="751"/>
      <c r="C116" s="752"/>
      <c r="D116" s="753" t="str">
        <f>D14</f>
        <v>片岡農産組合長　久保田　要</v>
      </c>
      <c r="I116" s="754"/>
      <c r="J116" s="755"/>
      <c r="K116" s="756"/>
      <c r="L116" s="752"/>
      <c r="M116" s="753" t="str">
        <f>$D$796</f>
        <v>片岡農産組合長　久保田　要</v>
      </c>
      <c r="Q116" s="757"/>
      <c r="R116" s="176"/>
      <c r="S116" s="176"/>
      <c r="T116" s="182"/>
      <c r="U116" s="182"/>
      <c r="V116" s="728"/>
      <c r="W116" s="726"/>
      <c r="X116" s="717"/>
      <c r="Y116" s="717"/>
      <c r="Z116" s="717"/>
      <c r="AA116" s="726"/>
      <c r="AB116" s="726"/>
      <c r="AC116" s="182"/>
    </row>
    <row r="117" ht="20.25" customHeight="1">
      <c r="A117" s="751"/>
      <c r="B117" s="751"/>
      <c r="C117" s="752"/>
      <c r="I117" s="754"/>
      <c r="J117" s="755"/>
      <c r="K117" s="756"/>
      <c r="L117" s="752"/>
      <c r="Q117" s="757"/>
      <c r="R117" s="176"/>
      <c r="S117" s="176"/>
      <c r="T117" s="182"/>
      <c r="U117" s="182"/>
      <c r="V117" s="728"/>
      <c r="W117" s="726"/>
      <c r="X117" s="717"/>
      <c r="Y117" s="717"/>
      <c r="Z117" s="717"/>
      <c r="AA117" s="726"/>
      <c r="AB117" s="726"/>
      <c r="AC117" s="182"/>
    </row>
    <row r="118" ht="20.25" customHeight="1">
      <c r="A118" s="176"/>
      <c r="B118" s="176"/>
      <c r="C118" s="496"/>
      <c r="D118" s="497"/>
      <c r="E118" s="497"/>
      <c r="F118" s="497"/>
      <c r="G118" s="758"/>
      <c r="H118" s="497"/>
      <c r="I118" s="759"/>
      <c r="J118" s="706"/>
      <c r="K118" s="707"/>
      <c r="L118" s="496"/>
      <c r="M118" s="497"/>
      <c r="N118" s="497"/>
      <c r="O118" s="758"/>
      <c r="P118" s="497"/>
      <c r="Q118" s="759"/>
      <c r="R118" s="176"/>
      <c r="S118" s="176"/>
      <c r="T118" s="182"/>
      <c r="U118" s="182"/>
      <c r="V118" s="728"/>
      <c r="W118" s="726"/>
      <c r="X118" s="717"/>
      <c r="Y118" s="717"/>
      <c r="Z118" s="717"/>
      <c r="AA118" s="726"/>
      <c r="AB118" s="726"/>
      <c r="AC118" s="182"/>
    </row>
    <row r="119" ht="27.0" customHeight="1">
      <c r="A119" s="176"/>
      <c r="B119" s="176"/>
      <c r="C119" s="497"/>
      <c r="D119" s="497"/>
      <c r="E119" s="497"/>
      <c r="F119" s="497"/>
      <c r="G119" s="758"/>
      <c r="H119" s="497"/>
      <c r="I119" s="497"/>
      <c r="J119" s="760"/>
      <c r="K119" s="761"/>
      <c r="L119" s="497"/>
      <c r="M119" s="497"/>
      <c r="N119" s="497"/>
      <c r="O119" s="758"/>
      <c r="P119" s="497"/>
      <c r="Q119" s="497"/>
      <c r="R119" s="176"/>
      <c r="S119" s="176"/>
      <c r="T119" s="182"/>
      <c r="U119" s="182"/>
      <c r="V119" s="728"/>
      <c r="W119" s="726"/>
      <c r="X119" s="717"/>
      <c r="Y119" s="717"/>
      <c r="Z119" s="717"/>
      <c r="AA119" s="726"/>
      <c r="AB119" s="726"/>
      <c r="AC119" s="182"/>
    </row>
    <row r="120" ht="27.0" customHeight="1">
      <c r="A120" s="176"/>
      <c r="B120" s="176"/>
      <c r="C120" s="176"/>
      <c r="D120" s="176"/>
      <c r="E120" s="176"/>
      <c r="F120" s="176"/>
      <c r="G120" s="177"/>
      <c r="H120" s="176"/>
      <c r="I120" s="176"/>
      <c r="J120" s="706"/>
      <c r="K120" s="707"/>
      <c r="L120" s="176"/>
      <c r="M120" s="176"/>
      <c r="N120" s="176"/>
      <c r="O120" s="177"/>
      <c r="P120" s="176"/>
      <c r="Q120" s="176"/>
      <c r="R120" s="176"/>
      <c r="S120" s="176"/>
      <c r="T120" s="182"/>
      <c r="U120" s="182"/>
      <c r="V120" s="728"/>
      <c r="W120" s="726"/>
      <c r="X120" s="717"/>
      <c r="Y120" s="717"/>
      <c r="Z120" s="717"/>
      <c r="AA120" s="726"/>
      <c r="AB120" s="726"/>
      <c r="AC120" s="182"/>
    </row>
    <row r="121" ht="20.25" customHeight="1">
      <c r="A121" s="176"/>
      <c r="B121" s="176"/>
      <c r="C121" s="713" t="s">
        <v>820</v>
      </c>
      <c r="D121" s="88"/>
      <c r="E121" s="88"/>
      <c r="F121" s="88"/>
      <c r="G121" s="88"/>
      <c r="H121" s="88"/>
      <c r="I121" s="66"/>
      <c r="J121" s="706"/>
      <c r="K121" s="707"/>
      <c r="L121" s="713" t="s">
        <v>821</v>
      </c>
      <c r="M121" s="88"/>
      <c r="N121" s="88"/>
      <c r="O121" s="88"/>
      <c r="P121" s="88"/>
      <c r="Q121" s="66"/>
      <c r="R121" s="176"/>
      <c r="S121" s="176"/>
      <c r="T121" s="182"/>
      <c r="U121" s="182"/>
      <c r="V121" s="728"/>
      <c r="W121" s="726"/>
      <c r="X121" s="717"/>
      <c r="Y121" s="717"/>
      <c r="Z121" s="717"/>
      <c r="AA121" s="726"/>
      <c r="AB121" s="726"/>
      <c r="AC121" s="182"/>
    </row>
    <row r="122" ht="20.25" customHeight="1">
      <c r="A122" s="176"/>
      <c r="B122" s="176"/>
      <c r="C122" s="639"/>
      <c r="I122" s="78"/>
      <c r="J122" s="706"/>
      <c r="K122" s="707"/>
      <c r="L122" s="639"/>
      <c r="Q122" s="78"/>
      <c r="R122" s="176"/>
      <c r="S122" s="176"/>
      <c r="T122" s="182"/>
      <c r="U122" s="182"/>
      <c r="V122" s="728"/>
      <c r="W122" s="726"/>
      <c r="X122" s="717"/>
      <c r="Y122" s="717"/>
      <c r="Z122" s="717"/>
      <c r="AA122" s="726"/>
      <c r="AB122" s="726"/>
      <c r="AC122" s="182"/>
    </row>
    <row r="123" ht="20.25" customHeight="1">
      <c r="A123" s="176"/>
      <c r="B123" s="176"/>
      <c r="C123" s="969"/>
      <c r="D123" s="970"/>
      <c r="E123" s="971" t="str">
        <f>'R08賦集'!C82</f>
        <v>小澤 誠治</v>
      </c>
      <c r="G123" s="726" t="s">
        <v>537</v>
      </c>
      <c r="I123" s="972"/>
      <c r="J123" s="706"/>
      <c r="K123" s="707"/>
      <c r="L123" s="339"/>
      <c r="M123" s="740" t="str">
        <f>E123</f>
        <v>小澤 誠治</v>
      </c>
      <c r="N123" s="109"/>
      <c r="O123" s="726" t="s">
        <v>537</v>
      </c>
      <c r="Q123" s="727"/>
      <c r="R123" s="176"/>
      <c r="S123" s="176"/>
      <c r="T123" s="182"/>
      <c r="U123" s="182"/>
      <c r="V123" s="728"/>
      <c r="W123" s="726"/>
      <c r="X123" s="717"/>
      <c r="Y123" s="717"/>
      <c r="Z123" s="717"/>
      <c r="AA123" s="726"/>
      <c r="AB123" s="726"/>
      <c r="AC123" s="182"/>
    </row>
    <row r="124" ht="20.25" customHeight="1">
      <c r="A124" s="176"/>
      <c r="B124" s="176"/>
      <c r="C124" s="339"/>
      <c r="D124" s="176"/>
      <c r="E124" s="973"/>
      <c r="F124" s="973"/>
      <c r="G124" s="974"/>
      <c r="H124" s="519"/>
      <c r="I124" s="727"/>
      <c r="J124" s="706"/>
      <c r="K124" s="707"/>
      <c r="L124" s="339"/>
      <c r="M124" s="176"/>
      <c r="N124" s="176"/>
      <c r="O124" s="177"/>
      <c r="P124" s="176"/>
      <c r="Q124" s="727"/>
      <c r="R124" s="176"/>
      <c r="S124" s="176"/>
      <c r="T124" s="182"/>
      <c r="U124" s="182"/>
      <c r="V124" s="728"/>
      <c r="W124" s="726"/>
      <c r="X124" s="717"/>
      <c r="Y124" s="717"/>
      <c r="Z124" s="717"/>
      <c r="AA124" s="726"/>
      <c r="AB124" s="726"/>
      <c r="AC124" s="182"/>
    </row>
    <row r="125" ht="20.25" customHeight="1">
      <c r="A125" s="176"/>
      <c r="B125" s="176"/>
      <c r="C125" s="339"/>
      <c r="D125" s="176"/>
      <c r="E125" s="975" t="s">
        <v>707</v>
      </c>
      <c r="F125" s="736" t="str">
        <f>F127-F126</f>
        <v>0</v>
      </c>
      <c r="G125" s="737" t="s">
        <v>706</v>
      </c>
      <c r="H125" s="176"/>
      <c r="I125" s="727"/>
      <c r="J125" s="706"/>
      <c r="K125" s="707"/>
      <c r="L125" s="339"/>
      <c r="M125" s="176"/>
      <c r="N125" s="176"/>
      <c r="O125" s="177"/>
      <c r="P125" s="176"/>
      <c r="Q125" s="727"/>
      <c r="R125" s="176"/>
      <c r="S125" s="176"/>
      <c r="T125" s="182"/>
      <c r="U125" s="182"/>
      <c r="V125" s="728"/>
      <c r="W125" s="726"/>
      <c r="X125" s="717"/>
      <c r="Y125" s="717"/>
      <c r="Z125" s="717"/>
      <c r="AA125" s="726"/>
      <c r="AB125" s="726"/>
      <c r="AC125" s="182"/>
    </row>
    <row r="126" ht="20.25" customHeight="1">
      <c r="A126" s="176"/>
      <c r="B126" s="176"/>
      <c r="C126" s="339"/>
      <c r="D126" s="176"/>
      <c r="E126" s="976" t="s">
        <v>824</v>
      </c>
      <c r="F126" s="739" t="str">
        <f>'R08賦集'!T82</f>
        <v>500</v>
      </c>
      <c r="G126" s="737" t="s">
        <v>706</v>
      </c>
      <c r="H126" s="176"/>
      <c r="I126" s="727"/>
      <c r="J126" s="706"/>
      <c r="K126" s="707"/>
      <c r="L126" s="339"/>
      <c r="M126" s="740" t="s">
        <v>709</v>
      </c>
      <c r="N126" s="967" t="str">
        <f>F127</f>
        <v>500</v>
      </c>
      <c r="O126" s="742" t="s">
        <v>706</v>
      </c>
      <c r="P126" s="109"/>
      <c r="Q126" s="743"/>
      <c r="R126" s="176"/>
      <c r="S126" s="176"/>
      <c r="T126" s="182"/>
      <c r="U126" s="182"/>
      <c r="V126" s="728"/>
      <c r="W126" s="726"/>
      <c r="X126" s="717"/>
      <c r="Y126" s="717"/>
      <c r="Z126" s="717"/>
      <c r="AA126" s="726"/>
      <c r="AB126" s="726"/>
      <c r="AC126" s="182"/>
    </row>
    <row r="127" ht="20.25" customHeight="1">
      <c r="A127" s="176"/>
      <c r="B127" s="176"/>
      <c r="C127" s="339"/>
      <c r="D127" s="176"/>
      <c r="E127" s="975" t="s">
        <v>710</v>
      </c>
      <c r="F127" s="744" t="str">
        <f>'R08賦集'!X82</f>
        <v>500</v>
      </c>
      <c r="G127" s="737" t="s">
        <v>706</v>
      </c>
      <c r="H127" s="176"/>
      <c r="I127" s="727"/>
      <c r="J127" s="706"/>
      <c r="K127" s="707"/>
      <c r="L127" s="339"/>
      <c r="M127" s="176"/>
      <c r="N127" s="176"/>
      <c r="O127" s="177"/>
      <c r="P127" s="176"/>
      <c r="Q127" s="727"/>
      <c r="R127" s="176"/>
      <c r="S127" s="176"/>
      <c r="T127" s="182"/>
      <c r="U127" s="182"/>
      <c r="V127" s="728"/>
      <c r="W127" s="726"/>
      <c r="X127" s="717"/>
      <c r="Y127" s="717"/>
      <c r="Z127" s="717"/>
      <c r="AA127" s="726"/>
      <c r="AB127" s="726"/>
      <c r="AC127" s="182"/>
    </row>
    <row r="128" ht="20.25" customHeight="1">
      <c r="A128" s="176"/>
      <c r="B128" s="176"/>
      <c r="C128" s="339"/>
      <c r="D128" s="745" t="str">
        <f>$Y$2</f>
        <v>　上記金額を令和08年度の賦課金として、令和08年４月末日迄に納入願います。</v>
      </c>
      <c r="H128" s="176"/>
      <c r="I128" s="727"/>
      <c r="J128" s="706"/>
      <c r="K128" s="707"/>
      <c r="L128" s="339"/>
      <c r="M128" s="745" t="str">
        <f>$Z$2</f>
        <v>　上記金額を令和08年度の賦課金として領収いたしました。</v>
      </c>
      <c r="Q128" s="727"/>
      <c r="R128" s="176"/>
      <c r="S128" s="176"/>
      <c r="T128" s="182"/>
      <c r="U128" s="182"/>
      <c r="V128" s="728"/>
      <c r="W128" s="726"/>
      <c r="X128" s="717"/>
      <c r="Y128" s="717"/>
      <c r="Z128" s="717"/>
      <c r="AA128" s="726"/>
      <c r="AB128" s="726"/>
      <c r="AC128" s="182"/>
    </row>
    <row r="129" ht="20.25" customHeight="1">
      <c r="A129" s="176"/>
      <c r="B129" s="176"/>
      <c r="C129" s="339"/>
      <c r="H129" s="176"/>
      <c r="I129" s="727"/>
      <c r="J129" s="706"/>
      <c r="K129" s="707"/>
      <c r="L129" s="339"/>
      <c r="Q129" s="727"/>
      <c r="R129" s="176"/>
      <c r="S129" s="176"/>
      <c r="T129" s="182"/>
      <c r="U129" s="182"/>
      <c r="V129" s="728"/>
      <c r="W129" s="726"/>
      <c r="X129" s="717"/>
      <c r="Y129" s="717"/>
      <c r="Z129" s="717"/>
      <c r="AA129" s="726"/>
      <c r="AB129" s="726"/>
      <c r="AC129" s="182"/>
    </row>
    <row r="130" ht="20.25" customHeight="1">
      <c r="A130" s="176"/>
      <c r="B130" s="176"/>
      <c r="C130" s="339"/>
      <c r="H130" s="176"/>
      <c r="I130" s="727"/>
      <c r="J130" s="706"/>
      <c r="K130" s="707"/>
      <c r="L130" s="339"/>
      <c r="Q130" s="727"/>
      <c r="R130" s="176"/>
      <c r="S130" s="176"/>
      <c r="T130" s="182"/>
      <c r="U130" s="182"/>
      <c r="V130" s="728"/>
      <c r="W130" s="726"/>
      <c r="X130" s="717"/>
      <c r="Y130" s="717"/>
      <c r="Z130" s="717"/>
      <c r="AA130" s="726"/>
      <c r="AB130" s="726"/>
      <c r="AC130" s="182"/>
    </row>
    <row r="131" ht="20.25" customHeight="1">
      <c r="A131" s="176"/>
      <c r="B131" s="176"/>
      <c r="C131" s="339"/>
      <c r="H131" s="176"/>
      <c r="I131" s="727"/>
      <c r="J131" s="706"/>
      <c r="K131" s="707"/>
      <c r="L131" s="339"/>
      <c r="Q131" s="727"/>
      <c r="R131" s="176"/>
      <c r="S131" s="176"/>
      <c r="T131" s="182"/>
      <c r="U131" s="182"/>
      <c r="V131" s="728"/>
      <c r="W131" s="726"/>
      <c r="X131" s="717"/>
      <c r="Y131" s="717"/>
      <c r="Z131" s="717"/>
      <c r="AA131" s="726"/>
      <c r="AB131" s="726"/>
      <c r="AC131" s="182"/>
    </row>
    <row r="132" ht="20.25" customHeight="1">
      <c r="A132" s="176"/>
      <c r="B132" s="176"/>
      <c r="C132" s="339"/>
      <c r="D132" s="746" t="str">
        <f>$D$30</f>
        <v>令和08年　4　月　   日</v>
      </c>
      <c r="I132" s="977"/>
      <c r="J132" s="706"/>
      <c r="K132" s="707"/>
      <c r="L132" s="750"/>
      <c r="M132" s="726"/>
      <c r="Q132" s="747"/>
      <c r="R132" s="176"/>
      <c r="S132" s="176"/>
      <c r="T132" s="182"/>
      <c r="U132" s="182"/>
      <c r="V132" s="728"/>
      <c r="W132" s="726"/>
      <c r="X132" s="717"/>
      <c r="Y132" s="717"/>
      <c r="Z132" s="717"/>
      <c r="AA132" s="726"/>
      <c r="AB132" s="726"/>
      <c r="AC132" s="182"/>
    </row>
    <row r="133" ht="20.25" customHeight="1">
      <c r="A133" s="176"/>
      <c r="B133" s="176"/>
      <c r="C133" s="339"/>
      <c r="D133" s="753" t="str">
        <f>D14</f>
        <v>片岡農産組合長　久保田　要</v>
      </c>
      <c r="I133" s="727"/>
      <c r="J133" s="706"/>
      <c r="K133" s="707"/>
      <c r="L133" s="752"/>
      <c r="M133" s="753" t="str">
        <f>$D$796</f>
        <v>片岡農産組合長　久保田　要</v>
      </c>
      <c r="Q133" s="757"/>
      <c r="R133" s="176"/>
      <c r="S133" s="176"/>
      <c r="T133" s="182"/>
      <c r="U133" s="182"/>
      <c r="V133" s="728"/>
      <c r="W133" s="726"/>
      <c r="X133" s="717"/>
      <c r="Y133" s="717"/>
      <c r="Z133" s="717"/>
      <c r="AA133" s="726"/>
      <c r="AB133" s="726"/>
      <c r="AC133" s="182"/>
    </row>
    <row r="134" ht="20.25" customHeight="1">
      <c r="A134" s="176"/>
      <c r="B134" s="176"/>
      <c r="C134" s="339"/>
      <c r="I134" s="727"/>
      <c r="J134" s="706"/>
      <c r="K134" s="707"/>
      <c r="L134" s="752"/>
      <c r="Q134" s="757"/>
      <c r="R134" s="176"/>
      <c r="S134" s="176"/>
      <c r="T134" s="182"/>
      <c r="U134" s="182"/>
      <c r="V134" s="728"/>
      <c r="W134" s="726"/>
      <c r="X134" s="717"/>
      <c r="Y134" s="717"/>
      <c r="Z134" s="717"/>
      <c r="AA134" s="726"/>
      <c r="AB134" s="726"/>
      <c r="AC134" s="182"/>
    </row>
    <row r="135" ht="20.25" customHeight="1">
      <c r="A135" s="176"/>
      <c r="B135" s="176"/>
      <c r="C135" s="496"/>
      <c r="D135" s="497"/>
      <c r="E135" s="497"/>
      <c r="F135" s="497"/>
      <c r="G135" s="758"/>
      <c r="H135" s="497"/>
      <c r="I135" s="759"/>
      <c r="J135" s="706"/>
      <c r="K135" s="707"/>
      <c r="L135" s="496"/>
      <c r="M135" s="497"/>
      <c r="N135" s="497"/>
      <c r="O135" s="758"/>
      <c r="P135" s="497"/>
      <c r="Q135" s="759"/>
      <c r="R135" s="176"/>
      <c r="S135" s="176"/>
      <c r="T135" s="182"/>
      <c r="U135" s="182"/>
      <c r="V135" s="728"/>
      <c r="W135" s="726"/>
      <c r="X135" s="717"/>
      <c r="Y135" s="717"/>
      <c r="Z135" s="717"/>
      <c r="AA135" s="726"/>
      <c r="AB135" s="726"/>
      <c r="AC135" s="182"/>
    </row>
    <row r="136" ht="27.0" customHeight="1">
      <c r="A136" s="176"/>
      <c r="B136" s="176"/>
      <c r="C136" s="176"/>
      <c r="D136" s="176"/>
      <c r="E136" s="176"/>
      <c r="F136" s="176"/>
      <c r="G136" s="177"/>
      <c r="H136" s="176"/>
      <c r="I136" s="176"/>
      <c r="J136" s="706"/>
      <c r="K136" s="707"/>
      <c r="L136" s="176"/>
      <c r="M136" s="176"/>
      <c r="N136" s="176"/>
      <c r="O136" s="177"/>
      <c r="P136" s="176"/>
      <c r="Q136" s="176"/>
      <c r="R136" s="176"/>
      <c r="S136" s="176"/>
      <c r="T136" s="182"/>
      <c r="U136" s="182"/>
      <c r="V136" s="728"/>
      <c r="W136" s="726"/>
      <c r="X136" s="717"/>
      <c r="Y136" s="717"/>
      <c r="Z136" s="717"/>
      <c r="AA136" s="726"/>
      <c r="AB136" s="726"/>
      <c r="AC136" s="182"/>
    </row>
    <row r="137" ht="27.0" customHeight="1">
      <c r="A137" s="176"/>
      <c r="B137" s="176"/>
      <c r="C137" s="176"/>
      <c r="D137" s="176"/>
      <c r="E137" s="176"/>
      <c r="F137" s="176"/>
      <c r="G137" s="177"/>
      <c r="H137" s="176"/>
      <c r="I137" s="176"/>
      <c r="J137" s="706"/>
      <c r="K137" s="707"/>
      <c r="L137" s="176"/>
      <c r="M137" s="176"/>
      <c r="N137" s="176"/>
      <c r="O137" s="177"/>
      <c r="P137" s="176"/>
      <c r="Q137" s="176"/>
      <c r="R137" s="176"/>
      <c r="S137" s="176"/>
      <c r="T137" s="182"/>
      <c r="U137" s="182"/>
      <c r="V137" s="728"/>
      <c r="W137" s="726"/>
      <c r="X137" s="717"/>
      <c r="Y137" s="717"/>
      <c r="Z137" s="717"/>
      <c r="AA137" s="726"/>
      <c r="AB137" s="726"/>
      <c r="AC137" s="182"/>
    </row>
    <row r="138" ht="20.25" customHeight="1">
      <c r="A138" s="176"/>
      <c r="B138" s="176"/>
      <c r="C138" s="713" t="s">
        <v>820</v>
      </c>
      <c r="D138" s="88"/>
      <c r="E138" s="88"/>
      <c r="F138" s="88"/>
      <c r="G138" s="88"/>
      <c r="H138" s="88"/>
      <c r="I138" s="66"/>
      <c r="J138" s="714"/>
      <c r="K138" s="707"/>
      <c r="L138" s="713" t="s">
        <v>821</v>
      </c>
      <c r="M138" s="88"/>
      <c r="N138" s="88"/>
      <c r="O138" s="88"/>
      <c r="P138" s="88"/>
      <c r="Q138" s="66"/>
      <c r="R138" s="176"/>
      <c r="S138" s="176"/>
      <c r="T138" s="182"/>
      <c r="U138" s="182"/>
      <c r="V138" s="728"/>
      <c r="W138" s="726"/>
      <c r="X138" s="717"/>
      <c r="Y138" s="717"/>
      <c r="Z138" s="717"/>
      <c r="AA138" s="726"/>
      <c r="AB138" s="726"/>
      <c r="AC138" s="182"/>
    </row>
    <row r="139" ht="20.25" customHeight="1">
      <c r="A139" s="176"/>
      <c r="B139" s="176"/>
      <c r="C139" s="639"/>
      <c r="I139" s="78"/>
      <c r="J139" s="706"/>
      <c r="K139" s="707"/>
      <c r="L139" s="639"/>
      <c r="Q139" s="78"/>
      <c r="R139" s="176"/>
      <c r="S139" s="176"/>
      <c r="T139" s="182"/>
      <c r="U139" s="182"/>
      <c r="V139" s="728"/>
      <c r="W139" s="726"/>
      <c r="X139" s="717"/>
      <c r="Y139" s="717"/>
      <c r="Z139" s="717"/>
      <c r="AA139" s="726"/>
      <c r="AB139" s="726"/>
      <c r="AC139" s="182"/>
    </row>
    <row r="140" ht="20.25" customHeight="1">
      <c r="A140" s="176"/>
      <c r="B140" s="176"/>
      <c r="C140" s="339"/>
      <c r="D140" s="176"/>
      <c r="E140" s="964" t="str">
        <f>'R08賦集'!C83</f>
        <v>小澤　博</v>
      </c>
      <c r="F140" s="109"/>
      <c r="G140" s="726" t="s">
        <v>537</v>
      </c>
      <c r="I140" s="727"/>
      <c r="J140" s="706"/>
      <c r="K140" s="707"/>
      <c r="L140" s="339"/>
      <c r="M140" s="740" t="str">
        <f>E140</f>
        <v>小澤　博</v>
      </c>
      <c r="N140" s="109"/>
      <c r="O140" s="726" t="s">
        <v>537</v>
      </c>
      <c r="Q140" s="727"/>
      <c r="R140" s="176"/>
      <c r="S140" s="176"/>
      <c r="T140" s="182"/>
      <c r="U140" s="182"/>
      <c r="V140" s="728"/>
      <c r="W140" s="726"/>
      <c r="X140" s="717"/>
      <c r="Y140" s="717"/>
      <c r="Z140" s="717"/>
      <c r="AA140" s="726"/>
      <c r="AB140" s="726"/>
      <c r="AC140" s="182"/>
    </row>
    <row r="141" ht="20.25" customHeight="1">
      <c r="A141" s="176"/>
      <c r="B141" s="176"/>
      <c r="C141" s="339"/>
      <c r="D141" s="176"/>
      <c r="E141" s="519"/>
      <c r="F141" s="519"/>
      <c r="G141" s="731"/>
      <c r="H141" s="519"/>
      <c r="I141" s="727"/>
      <c r="J141" s="706"/>
      <c r="K141" s="707"/>
      <c r="L141" s="339"/>
      <c r="M141" s="176"/>
      <c r="N141" s="176"/>
      <c r="O141" s="177"/>
      <c r="P141" s="176"/>
      <c r="Q141" s="727"/>
      <c r="R141" s="176"/>
      <c r="S141" s="176"/>
      <c r="T141" s="182"/>
      <c r="U141" s="182"/>
      <c r="V141" s="728"/>
      <c r="W141" s="726"/>
      <c r="X141" s="717"/>
      <c r="Y141" s="717"/>
      <c r="Z141" s="717"/>
      <c r="AA141" s="726"/>
      <c r="AB141" s="726"/>
      <c r="AC141" s="182"/>
    </row>
    <row r="142" ht="20.25" customHeight="1">
      <c r="A142" s="176"/>
      <c r="B142" s="176"/>
      <c r="C142" s="339"/>
      <c r="D142" s="176"/>
      <c r="E142" s="975" t="s">
        <v>707</v>
      </c>
      <c r="F142" s="736" t="str">
        <f>F144-F143</f>
        <v>21,510</v>
      </c>
      <c r="G142" s="737" t="s">
        <v>706</v>
      </c>
      <c r="H142" s="176"/>
      <c r="I142" s="727"/>
      <c r="J142" s="706"/>
      <c r="K142" s="707"/>
      <c r="L142" s="339"/>
      <c r="M142" s="176"/>
      <c r="N142" s="176"/>
      <c r="O142" s="177"/>
      <c r="P142" s="176"/>
      <c r="Q142" s="727"/>
      <c r="R142" s="176"/>
      <c r="S142" s="176"/>
      <c r="T142" s="182"/>
      <c r="U142" s="182"/>
      <c r="V142" s="728"/>
      <c r="W142" s="726"/>
      <c r="X142" s="717"/>
      <c r="Y142" s="717"/>
      <c r="Z142" s="717"/>
      <c r="AA142" s="726"/>
      <c r="AB142" s="726"/>
      <c r="AC142" s="182"/>
    </row>
    <row r="143" ht="20.25" customHeight="1">
      <c r="A143" s="176"/>
      <c r="B143" s="176"/>
      <c r="C143" s="339"/>
      <c r="D143" s="176"/>
      <c r="E143" s="976" t="s">
        <v>824</v>
      </c>
      <c r="F143" s="739" t="str">
        <f>'R08賦集'!T83</f>
        <v>500</v>
      </c>
      <c r="G143" s="737" t="s">
        <v>706</v>
      </c>
      <c r="H143" s="176"/>
      <c r="I143" s="727"/>
      <c r="J143" s="706"/>
      <c r="K143" s="707"/>
      <c r="L143" s="339"/>
      <c r="M143" s="740" t="s">
        <v>709</v>
      </c>
      <c r="N143" s="967" t="str">
        <f>F144</f>
        <v>22,010</v>
      </c>
      <c r="O143" s="742" t="s">
        <v>706</v>
      </c>
      <c r="P143" s="109"/>
      <c r="Q143" s="743"/>
      <c r="R143" s="176"/>
      <c r="S143" s="176"/>
      <c r="T143" s="182"/>
      <c r="U143" s="182"/>
      <c r="V143" s="728"/>
      <c r="W143" s="726"/>
      <c r="X143" s="717"/>
      <c r="Y143" s="717"/>
      <c r="Z143" s="717"/>
      <c r="AA143" s="726"/>
      <c r="AB143" s="726"/>
      <c r="AC143" s="182"/>
    </row>
    <row r="144" ht="20.25" customHeight="1">
      <c r="A144" s="176"/>
      <c r="B144" s="176"/>
      <c r="C144" s="339"/>
      <c r="D144" s="176"/>
      <c r="E144" s="975" t="s">
        <v>710</v>
      </c>
      <c r="F144" s="744" t="str">
        <f>'R08賦集'!X83</f>
        <v>22,010</v>
      </c>
      <c r="G144" s="737" t="s">
        <v>706</v>
      </c>
      <c r="H144" s="176"/>
      <c r="I144" s="727"/>
      <c r="J144" s="706"/>
      <c r="K144" s="707"/>
      <c r="L144" s="339"/>
      <c r="M144" s="176"/>
      <c r="N144" s="176"/>
      <c r="O144" s="177"/>
      <c r="P144" s="176"/>
      <c r="Q144" s="727"/>
      <c r="R144" s="176"/>
      <c r="S144" s="176"/>
      <c r="T144" s="182"/>
      <c r="U144" s="182"/>
      <c r="V144" s="728"/>
      <c r="W144" s="726"/>
      <c r="X144" s="717"/>
      <c r="Y144" s="717"/>
      <c r="Z144" s="717"/>
      <c r="AA144" s="726"/>
      <c r="AB144" s="726"/>
      <c r="AC144" s="182"/>
    </row>
    <row r="145" ht="20.25" customHeight="1">
      <c r="A145" s="176"/>
      <c r="B145" s="176"/>
      <c r="C145" s="339"/>
      <c r="D145" s="745" t="str">
        <f>$Y$2</f>
        <v>　上記金額を令和08年度の賦課金として、令和08年４月末日迄に納入願います。</v>
      </c>
      <c r="H145" s="176"/>
      <c r="I145" s="727"/>
      <c r="J145" s="706"/>
      <c r="K145" s="707"/>
      <c r="L145" s="339"/>
      <c r="M145" s="745" t="str">
        <f>$Z$2</f>
        <v>　上記金額を令和08年度の賦課金として領収いたしました。</v>
      </c>
      <c r="Q145" s="727"/>
      <c r="R145" s="176"/>
      <c r="S145" s="176"/>
      <c r="T145" s="182"/>
      <c r="U145" s="182"/>
      <c r="V145" s="728"/>
      <c r="W145" s="726"/>
      <c r="X145" s="717"/>
      <c r="Y145" s="717"/>
      <c r="Z145" s="717"/>
      <c r="AA145" s="726"/>
      <c r="AB145" s="726"/>
      <c r="AC145" s="182"/>
    </row>
    <row r="146" ht="20.25" customHeight="1">
      <c r="A146" s="176"/>
      <c r="B146" s="176"/>
      <c r="C146" s="339"/>
      <c r="H146" s="176"/>
      <c r="I146" s="727"/>
      <c r="J146" s="706"/>
      <c r="K146" s="707"/>
      <c r="L146" s="339"/>
      <c r="Q146" s="727"/>
      <c r="R146" s="176"/>
      <c r="S146" s="176"/>
      <c r="T146" s="182"/>
      <c r="U146" s="182"/>
      <c r="V146" s="728"/>
      <c r="W146" s="726"/>
      <c r="X146" s="717"/>
      <c r="Y146" s="717"/>
      <c r="Z146" s="717"/>
      <c r="AA146" s="726"/>
      <c r="AB146" s="726"/>
      <c r="AC146" s="182"/>
    </row>
    <row r="147" ht="20.25" customHeight="1">
      <c r="A147" s="176"/>
      <c r="B147" s="176"/>
      <c r="C147" s="339"/>
      <c r="H147" s="176"/>
      <c r="I147" s="727"/>
      <c r="J147" s="706"/>
      <c r="K147" s="707"/>
      <c r="L147" s="339"/>
      <c r="Q147" s="727"/>
      <c r="R147" s="176"/>
      <c r="S147" s="176"/>
      <c r="T147" s="182"/>
      <c r="U147" s="182"/>
      <c r="V147" s="728"/>
      <c r="W147" s="726"/>
      <c r="X147" s="717"/>
      <c r="Y147" s="717"/>
      <c r="Z147" s="717"/>
      <c r="AA147" s="726"/>
      <c r="AB147" s="726"/>
      <c r="AC147" s="182"/>
    </row>
    <row r="148" ht="20.25" customHeight="1">
      <c r="A148" s="176"/>
      <c r="B148" s="176"/>
      <c r="C148" s="339"/>
      <c r="H148" s="176"/>
      <c r="I148" s="727"/>
      <c r="J148" s="706"/>
      <c r="K148" s="707"/>
      <c r="L148" s="339"/>
      <c r="Q148" s="727"/>
      <c r="R148" s="176"/>
      <c r="S148" s="176"/>
      <c r="T148" s="182"/>
      <c r="U148" s="182"/>
      <c r="V148" s="728"/>
      <c r="W148" s="726"/>
      <c r="X148" s="717"/>
      <c r="Y148" s="717"/>
      <c r="Z148" s="717"/>
      <c r="AA148" s="726"/>
      <c r="AB148" s="726"/>
      <c r="AC148" s="182"/>
    </row>
    <row r="149" ht="20.25" customHeight="1">
      <c r="A149" s="176"/>
      <c r="B149" s="176"/>
      <c r="C149" s="339"/>
      <c r="D149" s="746" t="str">
        <f>$D$30</f>
        <v>令和08年　4　月　   日</v>
      </c>
      <c r="I149" s="747"/>
      <c r="J149" s="748"/>
      <c r="K149" s="749"/>
      <c r="L149" s="750"/>
      <c r="M149" s="726"/>
      <c r="Q149" s="747"/>
      <c r="R149" s="176"/>
      <c r="S149" s="176"/>
      <c r="T149" s="182"/>
      <c r="U149" s="182"/>
      <c r="V149" s="728"/>
      <c r="W149" s="726"/>
      <c r="X149" s="717"/>
      <c r="Y149" s="717"/>
      <c r="Z149" s="717"/>
      <c r="AA149" s="726"/>
      <c r="AB149" s="726"/>
      <c r="AC149" s="182"/>
    </row>
    <row r="150" ht="20.25" customHeight="1">
      <c r="A150" s="751"/>
      <c r="B150" s="751"/>
      <c r="C150" s="752"/>
      <c r="D150" s="753" t="str">
        <f>D14</f>
        <v>片岡農産組合長　久保田　要</v>
      </c>
      <c r="I150" s="754"/>
      <c r="J150" s="755"/>
      <c r="K150" s="756"/>
      <c r="L150" s="752"/>
      <c r="M150" s="753" t="str">
        <f>$D$796</f>
        <v>片岡農産組合長　久保田　要</v>
      </c>
      <c r="Q150" s="757"/>
      <c r="R150" s="176"/>
      <c r="S150" s="176"/>
      <c r="T150" s="182"/>
      <c r="U150" s="182"/>
      <c r="V150" s="728"/>
      <c r="W150" s="726"/>
      <c r="X150" s="717"/>
      <c r="Y150" s="717"/>
      <c r="Z150" s="717"/>
      <c r="AA150" s="726"/>
      <c r="AB150" s="726"/>
      <c r="AC150" s="182"/>
    </row>
    <row r="151" ht="20.25" customHeight="1">
      <c r="A151" s="751"/>
      <c r="B151" s="751"/>
      <c r="C151" s="752"/>
      <c r="I151" s="754"/>
      <c r="J151" s="755"/>
      <c r="K151" s="756"/>
      <c r="L151" s="752"/>
      <c r="Q151" s="757"/>
      <c r="R151" s="176"/>
      <c r="S151" s="176"/>
      <c r="T151" s="182"/>
      <c r="U151" s="182"/>
      <c r="V151" s="728"/>
      <c r="W151" s="726"/>
      <c r="X151" s="717"/>
      <c r="Y151" s="717"/>
      <c r="Z151" s="717"/>
      <c r="AA151" s="726"/>
      <c r="AB151" s="726"/>
      <c r="AC151" s="182"/>
    </row>
    <row r="152" ht="20.25" customHeight="1">
      <c r="A152" s="176"/>
      <c r="B152" s="176"/>
      <c r="C152" s="496"/>
      <c r="D152" s="497"/>
      <c r="E152" s="497"/>
      <c r="F152" s="497"/>
      <c r="G152" s="758"/>
      <c r="H152" s="497"/>
      <c r="I152" s="759"/>
      <c r="J152" s="706"/>
      <c r="K152" s="707"/>
      <c r="L152" s="496"/>
      <c r="M152" s="497"/>
      <c r="N152" s="497"/>
      <c r="O152" s="758"/>
      <c r="P152" s="497"/>
      <c r="Q152" s="759"/>
      <c r="R152" s="176"/>
      <c r="S152" s="176"/>
      <c r="T152" s="182"/>
      <c r="U152" s="182"/>
      <c r="V152" s="728"/>
      <c r="W152" s="726"/>
      <c r="X152" s="717"/>
      <c r="Y152" s="717"/>
      <c r="Z152" s="717"/>
      <c r="AA152" s="726"/>
      <c r="AB152" s="726"/>
      <c r="AC152" s="182"/>
    </row>
    <row r="153" ht="27.0" customHeight="1">
      <c r="A153" s="176"/>
      <c r="B153" s="176"/>
      <c r="C153" s="497"/>
      <c r="D153" s="497"/>
      <c r="E153" s="497"/>
      <c r="F153" s="497"/>
      <c r="G153" s="758"/>
      <c r="H153" s="497"/>
      <c r="I153" s="497"/>
      <c r="J153" s="760"/>
      <c r="K153" s="761"/>
      <c r="L153" s="497"/>
      <c r="M153" s="497"/>
      <c r="N153" s="497"/>
      <c r="O153" s="758"/>
      <c r="P153" s="497"/>
      <c r="Q153" s="497"/>
      <c r="R153" s="176"/>
      <c r="S153" s="176"/>
      <c r="T153" s="182"/>
      <c r="U153" s="182"/>
      <c r="V153" s="728"/>
      <c r="W153" s="726"/>
      <c r="X153" s="717"/>
      <c r="Y153" s="717"/>
      <c r="Z153" s="717"/>
      <c r="AA153" s="726"/>
      <c r="AB153" s="726"/>
      <c r="AC153" s="182"/>
    </row>
    <row r="154" ht="27.0" customHeight="1">
      <c r="A154" s="176"/>
      <c r="B154" s="176"/>
      <c r="C154" s="176"/>
      <c r="D154" s="176"/>
      <c r="E154" s="176"/>
      <c r="F154" s="176"/>
      <c r="G154" s="177"/>
      <c r="H154" s="176"/>
      <c r="I154" s="176"/>
      <c r="J154" s="706"/>
      <c r="K154" s="707"/>
      <c r="L154" s="176"/>
      <c r="M154" s="176"/>
      <c r="N154" s="176"/>
      <c r="O154" s="177"/>
      <c r="P154" s="176"/>
      <c r="Q154" s="176"/>
      <c r="R154" s="176"/>
      <c r="S154" s="176"/>
      <c r="T154" s="182"/>
      <c r="U154" s="182"/>
      <c r="V154" s="728"/>
      <c r="W154" s="726"/>
      <c r="X154" s="717"/>
      <c r="Y154" s="717"/>
      <c r="Z154" s="717"/>
      <c r="AA154" s="726"/>
      <c r="AB154" s="726"/>
      <c r="AC154" s="182"/>
    </row>
    <row r="155" ht="20.25" customHeight="1">
      <c r="A155" s="176"/>
      <c r="B155" s="176"/>
      <c r="C155" s="713" t="s">
        <v>820</v>
      </c>
      <c r="D155" s="88"/>
      <c r="E155" s="88"/>
      <c r="F155" s="88"/>
      <c r="G155" s="88"/>
      <c r="H155" s="88"/>
      <c r="I155" s="66"/>
      <c r="J155" s="706"/>
      <c r="K155" s="707"/>
      <c r="L155" s="713" t="s">
        <v>821</v>
      </c>
      <c r="M155" s="88"/>
      <c r="N155" s="88"/>
      <c r="O155" s="88"/>
      <c r="P155" s="88"/>
      <c r="Q155" s="66"/>
      <c r="R155" s="176"/>
      <c r="S155" s="176"/>
      <c r="T155" s="182"/>
      <c r="U155" s="182"/>
      <c r="V155" s="728"/>
      <c r="W155" s="726"/>
      <c r="X155" s="717"/>
      <c r="Y155" s="717"/>
      <c r="Z155" s="717"/>
      <c r="AA155" s="726"/>
      <c r="AB155" s="726"/>
      <c r="AC155" s="182"/>
    </row>
    <row r="156" ht="20.25" customHeight="1">
      <c r="A156" s="176"/>
      <c r="B156" s="176"/>
      <c r="C156" s="639"/>
      <c r="I156" s="78"/>
      <c r="J156" s="706"/>
      <c r="K156" s="707"/>
      <c r="L156" s="639"/>
      <c r="Q156" s="78"/>
      <c r="R156" s="176"/>
      <c r="S156" s="176"/>
      <c r="T156" s="182"/>
      <c r="U156" s="182"/>
      <c r="V156" s="728"/>
      <c r="W156" s="726"/>
      <c r="X156" s="717"/>
      <c r="Y156" s="717"/>
      <c r="Z156" s="717"/>
      <c r="AA156" s="726"/>
      <c r="AB156" s="726"/>
      <c r="AC156" s="182"/>
    </row>
    <row r="157" ht="20.25" customHeight="1">
      <c r="A157" s="176"/>
      <c r="B157" s="176"/>
      <c r="C157" s="969"/>
      <c r="D157" s="970"/>
      <c r="E157" s="971" t="str">
        <f>'R08賦集'!C84</f>
        <v>小澤 トヨ</v>
      </c>
      <c r="G157" s="726" t="s">
        <v>537</v>
      </c>
      <c r="I157" s="972"/>
      <c r="J157" s="706"/>
      <c r="K157" s="707"/>
      <c r="L157" s="339"/>
      <c r="M157" s="740" t="str">
        <f>E157</f>
        <v>小澤 トヨ</v>
      </c>
      <c r="N157" s="109"/>
      <c r="O157" s="726" t="s">
        <v>537</v>
      </c>
      <c r="Q157" s="727"/>
      <c r="R157" s="176"/>
      <c r="S157" s="176"/>
      <c r="T157" s="182"/>
      <c r="U157" s="182"/>
      <c r="V157" s="728"/>
      <c r="W157" s="726"/>
      <c r="X157" s="717"/>
      <c r="Y157" s="717"/>
      <c r="Z157" s="717"/>
      <c r="AA157" s="726"/>
      <c r="AB157" s="726"/>
      <c r="AC157" s="182"/>
    </row>
    <row r="158" ht="20.25" customHeight="1">
      <c r="A158" s="176"/>
      <c r="B158" s="176"/>
      <c r="C158" s="339"/>
      <c r="D158" s="176"/>
      <c r="E158" s="973"/>
      <c r="F158" s="973"/>
      <c r="G158" s="974"/>
      <c r="H158" s="519"/>
      <c r="I158" s="727"/>
      <c r="J158" s="706"/>
      <c r="K158" s="707"/>
      <c r="L158" s="339"/>
      <c r="M158" s="176"/>
      <c r="N158" s="176"/>
      <c r="O158" s="177"/>
      <c r="P158" s="176"/>
      <c r="Q158" s="727"/>
      <c r="R158" s="176"/>
      <c r="S158" s="176"/>
      <c r="T158" s="182"/>
      <c r="U158" s="182"/>
      <c r="V158" s="728"/>
      <c r="W158" s="726"/>
      <c r="X158" s="717"/>
      <c r="Y158" s="717"/>
      <c r="Z158" s="717"/>
      <c r="AA158" s="726"/>
      <c r="AB158" s="726"/>
      <c r="AC158" s="182"/>
    </row>
    <row r="159" ht="20.25" customHeight="1">
      <c r="A159" s="176"/>
      <c r="B159" s="176"/>
      <c r="C159" s="339"/>
      <c r="D159" s="176"/>
      <c r="E159" s="975" t="s">
        <v>707</v>
      </c>
      <c r="F159" s="736" t="str">
        <f>F161-F160</f>
        <v>760</v>
      </c>
      <c r="G159" s="737" t="s">
        <v>706</v>
      </c>
      <c r="H159" s="176"/>
      <c r="I159" s="727"/>
      <c r="J159" s="706"/>
      <c r="K159" s="707"/>
      <c r="L159" s="339"/>
      <c r="M159" s="176"/>
      <c r="N159" s="176"/>
      <c r="O159" s="177"/>
      <c r="P159" s="176"/>
      <c r="Q159" s="727"/>
      <c r="R159" s="176"/>
      <c r="S159" s="176"/>
      <c r="T159" s="182"/>
      <c r="U159" s="182"/>
      <c r="V159" s="728"/>
      <c r="W159" s="726"/>
      <c r="X159" s="717"/>
      <c r="Y159" s="717"/>
      <c r="Z159" s="717"/>
      <c r="AA159" s="726"/>
      <c r="AB159" s="726"/>
      <c r="AC159" s="182"/>
    </row>
    <row r="160" ht="20.25" customHeight="1">
      <c r="A160" s="176"/>
      <c r="B160" s="176"/>
      <c r="C160" s="339"/>
      <c r="D160" s="176"/>
      <c r="E160" s="976" t="s">
        <v>824</v>
      </c>
      <c r="F160" s="739" t="str">
        <f>'R08賦集'!T84</f>
        <v>500</v>
      </c>
      <c r="G160" s="737" t="s">
        <v>706</v>
      </c>
      <c r="H160" s="176"/>
      <c r="I160" s="727"/>
      <c r="J160" s="706"/>
      <c r="K160" s="707"/>
      <c r="L160" s="339"/>
      <c r="M160" s="740" t="s">
        <v>709</v>
      </c>
      <c r="N160" s="967" t="str">
        <f>F161</f>
        <v>1,260</v>
      </c>
      <c r="O160" s="742" t="s">
        <v>706</v>
      </c>
      <c r="P160" s="109"/>
      <c r="Q160" s="743"/>
      <c r="R160" s="176"/>
      <c r="S160" s="176"/>
      <c r="T160" s="182"/>
      <c r="U160" s="182"/>
      <c r="V160" s="728"/>
      <c r="W160" s="726"/>
      <c r="X160" s="717"/>
      <c r="Y160" s="717"/>
      <c r="Z160" s="717"/>
      <c r="AA160" s="726"/>
      <c r="AB160" s="726"/>
      <c r="AC160" s="182"/>
    </row>
    <row r="161" ht="20.25" customHeight="1">
      <c r="A161" s="176"/>
      <c r="B161" s="176"/>
      <c r="C161" s="339"/>
      <c r="D161" s="176"/>
      <c r="E161" s="975" t="s">
        <v>710</v>
      </c>
      <c r="F161" s="744" t="str">
        <f>'R08賦集'!X84</f>
        <v>1,260</v>
      </c>
      <c r="G161" s="737" t="s">
        <v>706</v>
      </c>
      <c r="H161" s="176"/>
      <c r="I161" s="727"/>
      <c r="J161" s="706"/>
      <c r="K161" s="707"/>
      <c r="L161" s="339"/>
      <c r="M161" s="176"/>
      <c r="N161" s="176"/>
      <c r="O161" s="177"/>
      <c r="P161" s="176"/>
      <c r="Q161" s="727"/>
      <c r="R161" s="176"/>
      <c r="S161" s="176"/>
      <c r="T161" s="182"/>
      <c r="U161" s="182"/>
      <c r="V161" s="728"/>
      <c r="W161" s="726"/>
      <c r="X161" s="717"/>
      <c r="Y161" s="717"/>
      <c r="Z161" s="717"/>
      <c r="AA161" s="726"/>
      <c r="AB161" s="726"/>
      <c r="AC161" s="182"/>
    </row>
    <row r="162" ht="20.25" customHeight="1">
      <c r="A162" s="176"/>
      <c r="B162" s="176"/>
      <c r="C162" s="339"/>
      <c r="D162" s="745" t="str">
        <f>$Y$2</f>
        <v>　上記金額を令和08年度の賦課金として、令和08年４月末日迄に納入願います。</v>
      </c>
      <c r="H162" s="176"/>
      <c r="I162" s="727"/>
      <c r="J162" s="706"/>
      <c r="K162" s="707"/>
      <c r="L162" s="339"/>
      <c r="M162" s="745" t="str">
        <f>$Z$2</f>
        <v>　上記金額を令和08年度の賦課金として領収いたしました。</v>
      </c>
      <c r="Q162" s="727"/>
      <c r="R162" s="176"/>
      <c r="S162" s="176"/>
      <c r="T162" s="182"/>
      <c r="U162" s="182"/>
      <c r="V162" s="728"/>
      <c r="W162" s="726"/>
      <c r="X162" s="717"/>
      <c r="Y162" s="717"/>
      <c r="Z162" s="717"/>
      <c r="AA162" s="726"/>
      <c r="AB162" s="726"/>
      <c r="AC162" s="182"/>
    </row>
    <row r="163" ht="20.25" customHeight="1">
      <c r="A163" s="176"/>
      <c r="B163" s="176"/>
      <c r="C163" s="339"/>
      <c r="H163" s="176"/>
      <c r="I163" s="727"/>
      <c r="J163" s="706"/>
      <c r="K163" s="707"/>
      <c r="L163" s="339"/>
      <c r="Q163" s="727"/>
      <c r="R163" s="176"/>
      <c r="S163" s="176"/>
      <c r="T163" s="182"/>
      <c r="U163" s="182"/>
      <c r="V163" s="728"/>
      <c r="W163" s="726"/>
      <c r="X163" s="717"/>
      <c r="Y163" s="717"/>
      <c r="Z163" s="717"/>
      <c r="AA163" s="726"/>
      <c r="AB163" s="726"/>
      <c r="AC163" s="182"/>
    </row>
    <row r="164" ht="20.25" customHeight="1">
      <c r="A164" s="176"/>
      <c r="B164" s="176"/>
      <c r="C164" s="339"/>
      <c r="H164" s="176"/>
      <c r="I164" s="727"/>
      <c r="J164" s="706"/>
      <c r="K164" s="707"/>
      <c r="L164" s="339"/>
      <c r="Q164" s="727"/>
      <c r="R164" s="176"/>
      <c r="S164" s="176"/>
      <c r="T164" s="182"/>
      <c r="U164" s="182"/>
      <c r="V164" s="728"/>
      <c r="W164" s="726"/>
      <c r="X164" s="717"/>
      <c r="Y164" s="717"/>
      <c r="Z164" s="717"/>
      <c r="AA164" s="726"/>
      <c r="AB164" s="726"/>
      <c r="AC164" s="182"/>
    </row>
    <row r="165" ht="20.25" customHeight="1">
      <c r="A165" s="176"/>
      <c r="B165" s="176"/>
      <c r="C165" s="339"/>
      <c r="H165" s="176"/>
      <c r="I165" s="727"/>
      <c r="J165" s="706"/>
      <c r="K165" s="707"/>
      <c r="L165" s="339"/>
      <c r="Q165" s="727"/>
      <c r="R165" s="176"/>
      <c r="S165" s="176"/>
      <c r="T165" s="182"/>
      <c r="U165" s="182"/>
      <c r="V165" s="728"/>
      <c r="W165" s="726"/>
      <c r="X165" s="717"/>
      <c r="Y165" s="717"/>
      <c r="Z165" s="717"/>
      <c r="AA165" s="726"/>
      <c r="AB165" s="726"/>
      <c r="AC165" s="182"/>
    </row>
    <row r="166" ht="20.25" customHeight="1">
      <c r="A166" s="176"/>
      <c r="B166" s="176"/>
      <c r="C166" s="339"/>
      <c r="D166" s="746" t="str">
        <f>$D$30</f>
        <v>令和08年　4　月　   日</v>
      </c>
      <c r="I166" s="977"/>
      <c r="J166" s="706"/>
      <c r="K166" s="707"/>
      <c r="L166" s="750"/>
      <c r="M166" s="726"/>
      <c r="Q166" s="747"/>
      <c r="R166" s="176"/>
      <c r="S166" s="176"/>
      <c r="T166" s="182"/>
      <c r="U166" s="182"/>
      <c r="V166" s="728"/>
      <c r="W166" s="726"/>
      <c r="X166" s="717"/>
      <c r="Y166" s="717"/>
      <c r="Z166" s="717"/>
      <c r="AA166" s="726"/>
      <c r="AB166" s="726"/>
      <c r="AC166" s="182"/>
    </row>
    <row r="167" ht="20.25" customHeight="1">
      <c r="A167" s="176"/>
      <c r="B167" s="176"/>
      <c r="C167" s="339"/>
      <c r="D167" s="753" t="str">
        <f>D14</f>
        <v>片岡農産組合長　久保田　要</v>
      </c>
      <c r="I167" s="727"/>
      <c r="J167" s="706"/>
      <c r="K167" s="707"/>
      <c r="L167" s="752"/>
      <c r="M167" s="753" t="str">
        <f>$D$796</f>
        <v>片岡農産組合長　久保田　要</v>
      </c>
      <c r="Q167" s="757"/>
      <c r="R167" s="176"/>
      <c r="S167" s="176"/>
      <c r="T167" s="182"/>
      <c r="U167" s="182"/>
      <c r="V167" s="728"/>
      <c r="W167" s="726"/>
      <c r="X167" s="717"/>
      <c r="Y167" s="717"/>
      <c r="Z167" s="717"/>
      <c r="AA167" s="726"/>
      <c r="AB167" s="726"/>
      <c r="AC167" s="182"/>
    </row>
    <row r="168" ht="20.25" customHeight="1">
      <c r="A168" s="176"/>
      <c r="B168" s="176"/>
      <c r="C168" s="339"/>
      <c r="I168" s="727"/>
      <c r="J168" s="706"/>
      <c r="K168" s="707"/>
      <c r="L168" s="752"/>
      <c r="Q168" s="757"/>
      <c r="R168" s="176"/>
      <c r="S168" s="176"/>
      <c r="T168" s="182"/>
      <c r="U168" s="182"/>
      <c r="V168" s="728"/>
      <c r="W168" s="726"/>
      <c r="X168" s="717"/>
      <c r="Y168" s="717"/>
      <c r="Z168" s="717"/>
      <c r="AA168" s="726"/>
      <c r="AB168" s="726"/>
      <c r="AC168" s="182"/>
    </row>
    <row r="169" ht="20.25" customHeight="1">
      <c r="A169" s="176"/>
      <c r="B169" s="176"/>
      <c r="C169" s="496"/>
      <c r="D169" s="497"/>
      <c r="E169" s="497"/>
      <c r="F169" s="497"/>
      <c r="G169" s="758"/>
      <c r="H169" s="497"/>
      <c r="I169" s="759"/>
      <c r="J169" s="706"/>
      <c r="K169" s="707"/>
      <c r="L169" s="496"/>
      <c r="M169" s="497"/>
      <c r="N169" s="497"/>
      <c r="O169" s="758"/>
      <c r="P169" s="497"/>
      <c r="Q169" s="759"/>
      <c r="R169" s="176"/>
      <c r="S169" s="176"/>
      <c r="T169" s="182"/>
      <c r="U169" s="182"/>
      <c r="V169" s="728"/>
      <c r="W169" s="726"/>
      <c r="X169" s="717"/>
      <c r="Y169" s="717"/>
      <c r="Z169" s="717"/>
      <c r="AA169" s="726"/>
      <c r="AB169" s="726"/>
      <c r="AC169" s="182"/>
    </row>
    <row r="170" ht="27.0" customHeight="1">
      <c r="A170" s="176"/>
      <c r="B170" s="176"/>
      <c r="C170" s="176"/>
      <c r="D170" s="176"/>
      <c r="E170" s="176"/>
      <c r="F170" s="176"/>
      <c r="G170" s="177"/>
      <c r="H170" s="176"/>
      <c r="I170" s="176"/>
      <c r="J170" s="706"/>
      <c r="K170" s="707"/>
      <c r="L170" s="176"/>
      <c r="M170" s="176"/>
      <c r="N170" s="176"/>
      <c r="O170" s="177"/>
      <c r="P170" s="176"/>
      <c r="Q170" s="176"/>
      <c r="R170" s="176"/>
      <c r="S170" s="176"/>
      <c r="T170" s="182"/>
      <c r="U170" s="182"/>
      <c r="V170" s="728"/>
      <c r="W170" s="726"/>
      <c r="X170" s="717"/>
      <c r="Y170" s="717"/>
      <c r="Z170" s="717"/>
      <c r="AA170" s="726"/>
      <c r="AB170" s="726"/>
      <c r="AC170" s="182"/>
    </row>
    <row r="171" ht="27.0" customHeight="1">
      <c r="A171" s="176"/>
      <c r="B171" s="176"/>
      <c r="C171" s="176"/>
      <c r="D171" s="176"/>
      <c r="E171" s="176"/>
      <c r="F171" s="176"/>
      <c r="G171" s="177"/>
      <c r="H171" s="176"/>
      <c r="I171" s="176"/>
      <c r="J171" s="706"/>
      <c r="K171" s="707"/>
      <c r="L171" s="176"/>
      <c r="M171" s="176"/>
      <c r="N171" s="176"/>
      <c r="O171" s="177"/>
      <c r="P171" s="176"/>
      <c r="Q171" s="176"/>
      <c r="R171" s="176"/>
      <c r="S171" s="176"/>
      <c r="T171" s="182"/>
      <c r="U171" s="182"/>
      <c r="V171" s="728"/>
      <c r="W171" s="726"/>
      <c r="X171" s="717"/>
      <c r="Y171" s="717"/>
      <c r="Z171" s="717"/>
      <c r="AA171" s="726"/>
      <c r="AB171" s="726"/>
      <c r="AC171" s="182"/>
    </row>
    <row r="172" ht="20.25" customHeight="1">
      <c r="A172" s="176"/>
      <c r="B172" s="176"/>
      <c r="C172" s="713" t="s">
        <v>820</v>
      </c>
      <c r="D172" s="88"/>
      <c r="E172" s="88"/>
      <c r="F172" s="88"/>
      <c r="G172" s="88"/>
      <c r="H172" s="88"/>
      <c r="I172" s="66"/>
      <c r="J172" s="714"/>
      <c r="K172" s="707"/>
      <c r="L172" s="713" t="s">
        <v>821</v>
      </c>
      <c r="M172" s="88"/>
      <c r="N172" s="88"/>
      <c r="O172" s="88"/>
      <c r="P172" s="88"/>
      <c r="Q172" s="66"/>
      <c r="R172" s="176"/>
      <c r="S172" s="176"/>
      <c r="T172" s="182"/>
      <c r="U172" s="182"/>
      <c r="V172" s="728"/>
      <c r="W172" s="726"/>
      <c r="X172" s="717"/>
      <c r="Y172" s="717"/>
      <c r="Z172" s="717"/>
      <c r="AA172" s="726"/>
      <c r="AB172" s="726"/>
      <c r="AC172" s="182"/>
    </row>
    <row r="173" ht="20.25" customHeight="1">
      <c r="A173" s="176"/>
      <c r="B173" s="176"/>
      <c r="C173" s="639"/>
      <c r="I173" s="78"/>
      <c r="J173" s="706"/>
      <c r="K173" s="707"/>
      <c r="L173" s="639"/>
      <c r="Q173" s="78"/>
      <c r="R173" s="176"/>
      <c r="S173" s="176"/>
      <c r="T173" s="182"/>
      <c r="U173" s="182"/>
      <c r="V173" s="728"/>
      <c r="W173" s="726"/>
      <c r="X173" s="717"/>
      <c r="Y173" s="717"/>
      <c r="Z173" s="717"/>
      <c r="AA173" s="726"/>
      <c r="AB173" s="726"/>
      <c r="AC173" s="182"/>
    </row>
    <row r="174" ht="20.25" customHeight="1">
      <c r="A174" s="176"/>
      <c r="B174" s="176"/>
      <c r="C174" s="339"/>
      <c r="D174" s="176"/>
      <c r="E174" s="964" t="str">
        <f>'R08賦集'!C85</f>
        <v>柏木 龍治</v>
      </c>
      <c r="F174" s="109"/>
      <c r="G174" s="726" t="s">
        <v>537</v>
      </c>
      <c r="I174" s="727"/>
      <c r="J174" s="706"/>
      <c r="K174" s="707"/>
      <c r="L174" s="339"/>
      <c r="M174" s="740" t="str">
        <f>E174</f>
        <v>柏木 龍治</v>
      </c>
      <c r="N174" s="109"/>
      <c r="O174" s="726" t="s">
        <v>537</v>
      </c>
      <c r="Q174" s="727"/>
      <c r="R174" s="176"/>
      <c r="S174" s="176"/>
      <c r="T174" s="182"/>
      <c r="U174" s="182"/>
      <c r="V174" s="728"/>
      <c r="W174" s="726"/>
      <c r="X174" s="717"/>
      <c r="Y174" s="717"/>
      <c r="Z174" s="717"/>
      <c r="AA174" s="726"/>
      <c r="AB174" s="726"/>
      <c r="AC174" s="182"/>
    </row>
    <row r="175" ht="20.25" customHeight="1">
      <c r="A175" s="176"/>
      <c r="B175" s="176"/>
      <c r="C175" s="339"/>
      <c r="D175" s="176"/>
      <c r="E175" s="519"/>
      <c r="F175" s="519"/>
      <c r="G175" s="731"/>
      <c r="H175" s="519"/>
      <c r="I175" s="727"/>
      <c r="J175" s="706"/>
      <c r="K175" s="707"/>
      <c r="L175" s="339"/>
      <c r="M175" s="176"/>
      <c r="N175" s="176"/>
      <c r="O175" s="177"/>
      <c r="P175" s="176"/>
      <c r="Q175" s="727"/>
      <c r="R175" s="176"/>
      <c r="S175" s="176"/>
      <c r="T175" s="182"/>
      <c r="U175" s="182"/>
      <c r="V175" s="728"/>
      <c r="W175" s="726"/>
      <c r="X175" s="717"/>
      <c r="Y175" s="717"/>
      <c r="Z175" s="717"/>
      <c r="AA175" s="726"/>
      <c r="AB175" s="726"/>
      <c r="AC175" s="182"/>
    </row>
    <row r="176" ht="20.25" customHeight="1">
      <c r="A176" s="176"/>
      <c r="B176" s="176"/>
      <c r="C176" s="339"/>
      <c r="D176" s="176"/>
      <c r="E176" s="975" t="s">
        <v>707</v>
      </c>
      <c r="F176" s="736" t="str">
        <f>F178-F177</f>
        <v>54,900</v>
      </c>
      <c r="G176" s="737" t="s">
        <v>706</v>
      </c>
      <c r="H176" s="176"/>
      <c r="I176" s="727"/>
      <c r="J176" s="706"/>
      <c r="K176" s="707"/>
      <c r="L176" s="339"/>
      <c r="M176" s="176"/>
      <c r="N176" s="176"/>
      <c r="O176" s="177"/>
      <c r="P176" s="176"/>
      <c r="Q176" s="727"/>
      <c r="R176" s="176"/>
      <c r="S176" s="176"/>
      <c r="T176" s="182"/>
      <c r="U176" s="182"/>
      <c r="V176" s="728"/>
      <c r="W176" s="726"/>
      <c r="X176" s="717"/>
      <c r="Y176" s="717"/>
      <c r="Z176" s="717"/>
      <c r="AA176" s="726"/>
      <c r="AB176" s="726"/>
      <c r="AC176" s="182"/>
    </row>
    <row r="177" ht="20.25" customHeight="1">
      <c r="A177" s="176"/>
      <c r="B177" s="176"/>
      <c r="C177" s="339"/>
      <c r="D177" s="176"/>
      <c r="E177" s="976" t="s">
        <v>824</v>
      </c>
      <c r="F177" s="739" t="str">
        <f>'R08賦集'!T85</f>
        <v>500</v>
      </c>
      <c r="G177" s="737" t="s">
        <v>706</v>
      </c>
      <c r="H177" s="176"/>
      <c r="I177" s="727"/>
      <c r="J177" s="706"/>
      <c r="K177" s="707"/>
      <c r="L177" s="339"/>
      <c r="M177" s="740" t="s">
        <v>709</v>
      </c>
      <c r="N177" s="967" t="str">
        <f>F178</f>
        <v>55,400</v>
      </c>
      <c r="O177" s="742" t="s">
        <v>706</v>
      </c>
      <c r="P177" s="109"/>
      <c r="Q177" s="743"/>
      <c r="R177" s="176"/>
      <c r="S177" s="176"/>
      <c r="T177" s="182"/>
      <c r="U177" s="182"/>
      <c r="V177" s="728"/>
      <c r="W177" s="726"/>
      <c r="X177" s="717"/>
      <c r="Y177" s="717"/>
      <c r="Z177" s="717"/>
      <c r="AA177" s="726"/>
      <c r="AB177" s="726"/>
      <c r="AC177" s="182"/>
    </row>
    <row r="178" ht="20.25" customHeight="1">
      <c r="A178" s="176"/>
      <c r="B178" s="176"/>
      <c r="C178" s="339"/>
      <c r="D178" s="176"/>
      <c r="E178" s="975" t="s">
        <v>710</v>
      </c>
      <c r="F178" s="744" t="str">
        <f>'R08賦集'!X85</f>
        <v>55,400</v>
      </c>
      <c r="G178" s="737" t="s">
        <v>706</v>
      </c>
      <c r="H178" s="176"/>
      <c r="I178" s="727"/>
      <c r="J178" s="706"/>
      <c r="K178" s="707"/>
      <c r="L178" s="339"/>
      <c r="M178" s="176"/>
      <c r="N178" s="176"/>
      <c r="O178" s="177"/>
      <c r="P178" s="176"/>
      <c r="Q178" s="727"/>
      <c r="R178" s="176"/>
      <c r="S178" s="176"/>
      <c r="T178" s="182"/>
      <c r="U178" s="182"/>
      <c r="V178" s="728"/>
      <c r="W178" s="726"/>
      <c r="X178" s="717"/>
      <c r="Y178" s="717"/>
      <c r="Z178" s="717"/>
      <c r="AA178" s="726"/>
      <c r="AB178" s="726"/>
      <c r="AC178" s="182"/>
    </row>
    <row r="179" ht="20.25" customHeight="1">
      <c r="A179" s="176"/>
      <c r="B179" s="176"/>
      <c r="C179" s="339"/>
      <c r="D179" s="745" t="str">
        <f>$Y$2</f>
        <v>　上記金額を令和08年度の賦課金として、令和08年４月末日迄に納入願います。</v>
      </c>
      <c r="H179" s="176"/>
      <c r="I179" s="727"/>
      <c r="J179" s="706"/>
      <c r="K179" s="707"/>
      <c r="L179" s="339"/>
      <c r="M179" s="745" t="str">
        <f>$Z$2</f>
        <v>　上記金額を令和08年度の賦課金として領収いたしました。</v>
      </c>
      <c r="Q179" s="727"/>
      <c r="R179" s="176"/>
      <c r="S179" s="176"/>
      <c r="T179" s="182"/>
      <c r="U179" s="182"/>
      <c r="V179" s="728"/>
      <c r="W179" s="726"/>
      <c r="X179" s="717"/>
      <c r="Y179" s="717"/>
      <c r="Z179" s="717"/>
      <c r="AA179" s="726"/>
      <c r="AB179" s="726"/>
      <c r="AC179" s="182"/>
    </row>
    <row r="180" ht="20.25" customHeight="1">
      <c r="A180" s="176"/>
      <c r="B180" s="176"/>
      <c r="C180" s="339"/>
      <c r="H180" s="176"/>
      <c r="I180" s="727"/>
      <c r="J180" s="706"/>
      <c r="K180" s="707"/>
      <c r="L180" s="339"/>
      <c r="Q180" s="727"/>
      <c r="R180" s="176"/>
      <c r="S180" s="176"/>
      <c r="T180" s="182"/>
      <c r="U180" s="182"/>
      <c r="V180" s="728"/>
      <c r="W180" s="726"/>
      <c r="X180" s="717"/>
      <c r="Y180" s="717"/>
      <c r="Z180" s="717"/>
      <c r="AA180" s="726"/>
      <c r="AB180" s="726"/>
      <c r="AC180" s="182"/>
    </row>
    <row r="181" ht="20.25" customHeight="1">
      <c r="A181" s="176"/>
      <c r="B181" s="176"/>
      <c r="C181" s="339"/>
      <c r="H181" s="176"/>
      <c r="I181" s="727"/>
      <c r="J181" s="706"/>
      <c r="K181" s="707"/>
      <c r="L181" s="339"/>
      <c r="Q181" s="727"/>
      <c r="R181" s="176"/>
      <c r="S181" s="176"/>
      <c r="T181" s="182"/>
      <c r="U181" s="182"/>
      <c r="V181" s="728"/>
      <c r="W181" s="726"/>
      <c r="X181" s="717"/>
      <c r="Y181" s="717"/>
      <c r="Z181" s="717"/>
      <c r="AA181" s="726"/>
      <c r="AB181" s="726"/>
      <c r="AC181" s="182"/>
    </row>
    <row r="182" ht="20.25" customHeight="1">
      <c r="A182" s="176"/>
      <c r="B182" s="176"/>
      <c r="C182" s="339"/>
      <c r="H182" s="176"/>
      <c r="I182" s="727"/>
      <c r="J182" s="706"/>
      <c r="K182" s="707"/>
      <c r="L182" s="339"/>
      <c r="Q182" s="727"/>
      <c r="R182" s="176"/>
      <c r="S182" s="176"/>
      <c r="T182" s="182"/>
      <c r="U182" s="182"/>
      <c r="V182" s="728"/>
      <c r="W182" s="726"/>
      <c r="X182" s="717"/>
      <c r="Y182" s="717"/>
      <c r="Z182" s="717"/>
      <c r="AA182" s="726"/>
      <c r="AB182" s="726"/>
      <c r="AC182" s="182"/>
    </row>
    <row r="183" ht="20.25" customHeight="1">
      <c r="A183" s="176"/>
      <c r="B183" s="176"/>
      <c r="C183" s="339"/>
      <c r="D183" s="746" t="str">
        <f>$D$30</f>
        <v>令和08年　4　月　   日</v>
      </c>
      <c r="I183" s="747"/>
      <c r="J183" s="748"/>
      <c r="K183" s="749"/>
      <c r="L183" s="750"/>
      <c r="M183" s="726"/>
      <c r="Q183" s="747"/>
      <c r="R183" s="176"/>
      <c r="S183" s="176"/>
      <c r="T183" s="182"/>
      <c r="U183" s="182"/>
      <c r="V183" s="728"/>
      <c r="W183" s="726"/>
      <c r="X183" s="717"/>
      <c r="Y183" s="717"/>
      <c r="Z183" s="717"/>
      <c r="AA183" s="726"/>
      <c r="AB183" s="726"/>
      <c r="AC183" s="182"/>
    </row>
    <row r="184" ht="20.25" customHeight="1">
      <c r="A184" s="751"/>
      <c r="B184" s="751"/>
      <c r="C184" s="752"/>
      <c r="D184" s="753" t="str">
        <f>D14</f>
        <v>片岡農産組合長　久保田　要</v>
      </c>
      <c r="I184" s="754"/>
      <c r="J184" s="755"/>
      <c r="K184" s="756"/>
      <c r="L184" s="752"/>
      <c r="M184" s="753" t="str">
        <f>$D$796</f>
        <v>片岡農産組合長　久保田　要</v>
      </c>
      <c r="Q184" s="757"/>
      <c r="R184" s="176"/>
      <c r="S184" s="176"/>
      <c r="T184" s="182"/>
      <c r="U184" s="182"/>
      <c r="V184" s="728"/>
      <c r="W184" s="726"/>
      <c r="X184" s="717"/>
      <c r="Y184" s="717"/>
      <c r="Z184" s="717"/>
      <c r="AA184" s="726"/>
      <c r="AB184" s="726"/>
      <c r="AC184" s="182"/>
    </row>
    <row r="185" ht="20.25" customHeight="1">
      <c r="A185" s="751"/>
      <c r="B185" s="751"/>
      <c r="C185" s="752"/>
      <c r="I185" s="754"/>
      <c r="J185" s="755"/>
      <c r="K185" s="756"/>
      <c r="L185" s="752"/>
      <c r="Q185" s="757"/>
      <c r="R185" s="176"/>
      <c r="S185" s="176"/>
      <c r="T185" s="182"/>
      <c r="U185" s="182"/>
      <c r="V185" s="728"/>
      <c r="W185" s="726"/>
      <c r="X185" s="717"/>
      <c r="Y185" s="717"/>
      <c r="Z185" s="717"/>
      <c r="AA185" s="726"/>
      <c r="AB185" s="726"/>
      <c r="AC185" s="182"/>
    </row>
    <row r="186" ht="20.25" customHeight="1">
      <c r="A186" s="176"/>
      <c r="B186" s="176"/>
      <c r="C186" s="496"/>
      <c r="D186" s="497"/>
      <c r="E186" s="497"/>
      <c r="F186" s="497"/>
      <c r="G186" s="758"/>
      <c r="H186" s="497"/>
      <c r="I186" s="759"/>
      <c r="J186" s="706"/>
      <c r="K186" s="707"/>
      <c r="L186" s="496"/>
      <c r="M186" s="497"/>
      <c r="N186" s="497"/>
      <c r="O186" s="758"/>
      <c r="P186" s="497"/>
      <c r="Q186" s="759"/>
      <c r="R186" s="176"/>
      <c r="S186" s="176"/>
      <c r="T186" s="182"/>
      <c r="U186" s="182"/>
      <c r="V186" s="728"/>
      <c r="W186" s="726"/>
      <c r="X186" s="717"/>
      <c r="Y186" s="717"/>
      <c r="Z186" s="717"/>
      <c r="AA186" s="726"/>
      <c r="AB186" s="726"/>
      <c r="AC186" s="182"/>
    </row>
    <row r="187" ht="27.0" customHeight="1">
      <c r="A187" s="176"/>
      <c r="B187" s="176"/>
      <c r="C187" s="497"/>
      <c r="D187" s="497"/>
      <c r="E187" s="497"/>
      <c r="F187" s="497"/>
      <c r="G187" s="758"/>
      <c r="H187" s="497"/>
      <c r="I187" s="497"/>
      <c r="J187" s="760"/>
      <c r="K187" s="761"/>
      <c r="L187" s="497"/>
      <c r="M187" s="497"/>
      <c r="N187" s="497"/>
      <c r="O187" s="758"/>
      <c r="P187" s="497"/>
      <c r="Q187" s="497"/>
      <c r="R187" s="176"/>
      <c r="S187" s="176"/>
      <c r="T187" s="182"/>
      <c r="U187" s="182"/>
      <c r="V187" s="728"/>
      <c r="W187" s="726"/>
      <c r="X187" s="717"/>
      <c r="Y187" s="717"/>
      <c r="Z187" s="717"/>
      <c r="AA187" s="726"/>
      <c r="AB187" s="726"/>
      <c r="AC187" s="182"/>
    </row>
    <row r="188" ht="27.0" customHeight="1">
      <c r="A188" s="176"/>
      <c r="B188" s="176"/>
      <c r="C188" s="176"/>
      <c r="D188" s="176"/>
      <c r="E188" s="176"/>
      <c r="F188" s="176"/>
      <c r="G188" s="177"/>
      <c r="H188" s="176"/>
      <c r="I188" s="176"/>
      <c r="J188" s="706"/>
      <c r="K188" s="707"/>
      <c r="L188" s="176"/>
      <c r="M188" s="176"/>
      <c r="N188" s="176"/>
      <c r="O188" s="177"/>
      <c r="P188" s="176"/>
      <c r="Q188" s="176"/>
      <c r="R188" s="176"/>
      <c r="S188" s="176"/>
      <c r="T188" s="182"/>
      <c r="U188" s="182"/>
      <c r="V188" s="728"/>
      <c r="W188" s="726"/>
      <c r="X188" s="717"/>
      <c r="Y188" s="717"/>
      <c r="Z188" s="717"/>
      <c r="AA188" s="726"/>
      <c r="AB188" s="726"/>
      <c r="AC188" s="182"/>
    </row>
    <row r="189" ht="20.25" customHeight="1">
      <c r="A189" s="176"/>
      <c r="B189" s="176"/>
      <c r="C189" s="713" t="s">
        <v>820</v>
      </c>
      <c r="D189" s="88"/>
      <c r="E189" s="88"/>
      <c r="F189" s="88"/>
      <c r="G189" s="88"/>
      <c r="H189" s="88"/>
      <c r="I189" s="66"/>
      <c r="J189" s="706"/>
      <c r="K189" s="707"/>
      <c r="L189" s="713" t="s">
        <v>821</v>
      </c>
      <c r="M189" s="88"/>
      <c r="N189" s="88"/>
      <c r="O189" s="88"/>
      <c r="P189" s="88"/>
      <c r="Q189" s="66"/>
      <c r="R189" s="176"/>
      <c r="S189" s="176"/>
      <c r="T189" s="182"/>
      <c r="U189" s="182"/>
      <c r="V189" s="728"/>
      <c r="W189" s="726"/>
      <c r="X189" s="717"/>
      <c r="Y189" s="717"/>
      <c r="Z189" s="717"/>
      <c r="AA189" s="726"/>
      <c r="AB189" s="726"/>
      <c r="AC189" s="182"/>
    </row>
    <row r="190" ht="20.25" customHeight="1">
      <c r="A190" s="176"/>
      <c r="B190" s="176"/>
      <c r="C190" s="639"/>
      <c r="I190" s="78"/>
      <c r="J190" s="706"/>
      <c r="K190" s="707"/>
      <c r="L190" s="639"/>
      <c r="Q190" s="78"/>
      <c r="R190" s="176"/>
      <c r="S190" s="176"/>
      <c r="T190" s="182"/>
      <c r="U190" s="182"/>
      <c r="V190" s="728"/>
      <c r="W190" s="726"/>
      <c r="X190" s="717"/>
      <c r="Y190" s="717"/>
      <c r="Z190" s="717"/>
      <c r="AA190" s="726"/>
      <c r="AB190" s="726"/>
      <c r="AC190" s="182"/>
    </row>
    <row r="191" ht="20.25" customHeight="1">
      <c r="A191" s="176"/>
      <c r="B191" s="176"/>
      <c r="C191" s="969"/>
      <c r="D191" s="970"/>
      <c r="E191" s="971" t="str">
        <f>'R08賦集'!C86</f>
        <v>久保田 要</v>
      </c>
      <c r="G191" s="726" t="s">
        <v>537</v>
      </c>
      <c r="I191" s="972"/>
      <c r="J191" s="706"/>
      <c r="K191" s="707"/>
      <c r="L191" s="339"/>
      <c r="M191" s="740" t="str">
        <f>E191</f>
        <v>久保田 要</v>
      </c>
      <c r="N191" s="109"/>
      <c r="O191" s="726" t="s">
        <v>537</v>
      </c>
      <c r="Q191" s="727"/>
      <c r="R191" s="176"/>
      <c r="S191" s="176"/>
      <c r="T191" s="182"/>
      <c r="U191" s="182"/>
      <c r="V191" s="728"/>
      <c r="W191" s="726"/>
      <c r="X191" s="717"/>
      <c r="Y191" s="717"/>
      <c r="Z191" s="717"/>
      <c r="AA191" s="726"/>
      <c r="AB191" s="726"/>
      <c r="AC191" s="182"/>
    </row>
    <row r="192" ht="20.25" customHeight="1">
      <c r="A192" s="176"/>
      <c r="B192" s="176"/>
      <c r="C192" s="339"/>
      <c r="D192" s="176"/>
      <c r="E192" s="973"/>
      <c r="F192" s="973"/>
      <c r="G192" s="974"/>
      <c r="H192" s="519"/>
      <c r="I192" s="727"/>
      <c r="J192" s="706"/>
      <c r="K192" s="707"/>
      <c r="L192" s="339"/>
      <c r="M192" s="176"/>
      <c r="N192" s="176"/>
      <c r="O192" s="177"/>
      <c r="P192" s="176"/>
      <c r="Q192" s="727"/>
      <c r="R192" s="176"/>
      <c r="S192" s="176"/>
      <c r="T192" s="182"/>
      <c r="U192" s="182"/>
      <c r="V192" s="728"/>
      <c r="W192" s="726"/>
      <c r="X192" s="717"/>
      <c r="Y192" s="717"/>
      <c r="Z192" s="717"/>
      <c r="AA192" s="726"/>
      <c r="AB192" s="726"/>
      <c r="AC192" s="182"/>
    </row>
    <row r="193" ht="20.25" customHeight="1">
      <c r="A193" s="176"/>
      <c r="B193" s="176"/>
      <c r="C193" s="339"/>
      <c r="D193" s="176"/>
      <c r="E193" s="975" t="s">
        <v>707</v>
      </c>
      <c r="F193" s="736" t="str">
        <f>F195-F194</f>
        <v>-12,410</v>
      </c>
      <c r="G193" s="737" t="s">
        <v>706</v>
      </c>
      <c r="H193" s="176"/>
      <c r="I193" s="727"/>
      <c r="J193" s="706"/>
      <c r="K193" s="707"/>
      <c r="L193" s="339"/>
      <c r="M193" s="176"/>
      <c r="N193" s="176"/>
      <c r="O193" s="177"/>
      <c r="P193" s="176"/>
      <c r="Q193" s="727"/>
      <c r="R193" s="176"/>
      <c r="S193" s="176"/>
      <c r="T193" s="182"/>
      <c r="U193" s="182"/>
      <c r="V193" s="728"/>
      <c r="W193" s="726"/>
      <c r="X193" s="717"/>
      <c r="Y193" s="717"/>
      <c r="Z193" s="717"/>
      <c r="AA193" s="726"/>
      <c r="AB193" s="726"/>
      <c r="AC193" s="182"/>
    </row>
    <row r="194" ht="20.25" customHeight="1">
      <c r="A194" s="176"/>
      <c r="B194" s="176"/>
      <c r="C194" s="339"/>
      <c r="D194" s="176"/>
      <c r="E194" s="976" t="s">
        <v>824</v>
      </c>
      <c r="F194" s="739" t="str">
        <f>'R08賦集'!T86</f>
        <v>500</v>
      </c>
      <c r="G194" s="737" t="s">
        <v>706</v>
      </c>
      <c r="H194" s="176"/>
      <c r="I194" s="727"/>
      <c r="J194" s="706"/>
      <c r="K194" s="707"/>
      <c r="L194" s="339"/>
      <c r="M194" s="740" t="s">
        <v>709</v>
      </c>
      <c r="N194" s="967" t="str">
        <f>F195</f>
        <v>-11,910</v>
      </c>
      <c r="O194" s="742" t="s">
        <v>706</v>
      </c>
      <c r="P194" s="109"/>
      <c r="Q194" s="743"/>
      <c r="R194" s="176"/>
      <c r="S194" s="176"/>
      <c r="T194" s="182"/>
      <c r="U194" s="182"/>
      <c r="V194" s="728"/>
      <c r="W194" s="726"/>
      <c r="X194" s="717"/>
      <c r="Y194" s="717"/>
      <c r="Z194" s="717"/>
      <c r="AA194" s="726"/>
      <c r="AB194" s="726"/>
      <c r="AC194" s="182"/>
    </row>
    <row r="195" ht="20.25" customHeight="1">
      <c r="A195" s="176"/>
      <c r="B195" s="176"/>
      <c r="C195" s="339"/>
      <c r="D195" s="176"/>
      <c r="E195" s="975" t="s">
        <v>710</v>
      </c>
      <c r="F195" s="744" t="str">
        <f>'R08賦集'!X86</f>
        <v>-11,910</v>
      </c>
      <c r="G195" s="737" t="s">
        <v>706</v>
      </c>
      <c r="H195" s="176"/>
      <c r="I195" s="727"/>
      <c r="J195" s="706"/>
      <c r="K195" s="707"/>
      <c r="L195" s="339"/>
      <c r="M195" s="176"/>
      <c r="N195" s="176"/>
      <c r="O195" s="177"/>
      <c r="P195" s="176"/>
      <c r="Q195" s="727"/>
      <c r="R195" s="176"/>
      <c r="S195" s="176"/>
      <c r="T195" s="182"/>
      <c r="U195" s="182"/>
      <c r="V195" s="728"/>
      <c r="W195" s="726"/>
      <c r="X195" s="717"/>
      <c r="Y195" s="717"/>
      <c r="Z195" s="717"/>
      <c r="AA195" s="726"/>
      <c r="AB195" s="726"/>
      <c r="AC195" s="182"/>
    </row>
    <row r="196" ht="20.25" customHeight="1">
      <c r="A196" s="176"/>
      <c r="B196" s="176"/>
      <c r="C196" s="339"/>
      <c r="D196" s="745" t="str">
        <f>$Y$2</f>
        <v>　上記金額を令和08年度の賦課金として、令和08年４月末日迄に納入願います。</v>
      </c>
      <c r="H196" s="176"/>
      <c r="I196" s="727"/>
      <c r="J196" s="706"/>
      <c r="K196" s="707"/>
      <c r="L196" s="339"/>
      <c r="M196" s="745" t="str">
        <f>$Z$2</f>
        <v>　上記金額を令和08年度の賦課金として領収いたしました。</v>
      </c>
      <c r="Q196" s="727"/>
      <c r="R196" s="176"/>
      <c r="S196" s="176"/>
      <c r="T196" s="182"/>
      <c r="U196" s="182"/>
      <c r="V196" s="728"/>
      <c r="W196" s="726"/>
      <c r="X196" s="717"/>
      <c r="Y196" s="717"/>
      <c r="Z196" s="717"/>
      <c r="AA196" s="726"/>
      <c r="AB196" s="726"/>
      <c r="AC196" s="182"/>
    </row>
    <row r="197" ht="20.25" customHeight="1">
      <c r="A197" s="176"/>
      <c r="B197" s="176"/>
      <c r="C197" s="339"/>
      <c r="H197" s="176"/>
      <c r="I197" s="727"/>
      <c r="J197" s="706"/>
      <c r="K197" s="707"/>
      <c r="L197" s="339"/>
      <c r="Q197" s="727"/>
      <c r="R197" s="176"/>
      <c r="S197" s="176"/>
      <c r="T197" s="182"/>
      <c r="U197" s="182"/>
      <c r="V197" s="728"/>
      <c r="W197" s="726"/>
      <c r="X197" s="717"/>
      <c r="Y197" s="717"/>
      <c r="Z197" s="717"/>
      <c r="AA197" s="726"/>
      <c r="AB197" s="726"/>
      <c r="AC197" s="182"/>
    </row>
    <row r="198" ht="20.25" customHeight="1">
      <c r="A198" s="176"/>
      <c r="B198" s="176"/>
      <c r="C198" s="339"/>
      <c r="H198" s="176"/>
      <c r="I198" s="727"/>
      <c r="J198" s="706"/>
      <c r="K198" s="707"/>
      <c r="L198" s="339"/>
      <c r="Q198" s="727"/>
      <c r="R198" s="176"/>
      <c r="S198" s="176"/>
      <c r="T198" s="182"/>
      <c r="U198" s="182"/>
      <c r="V198" s="728"/>
      <c r="W198" s="726"/>
      <c r="X198" s="717"/>
      <c r="Y198" s="717"/>
      <c r="Z198" s="717"/>
      <c r="AA198" s="726"/>
      <c r="AB198" s="726"/>
      <c r="AC198" s="182"/>
    </row>
    <row r="199" ht="20.25" customHeight="1">
      <c r="A199" s="176"/>
      <c r="B199" s="176"/>
      <c r="C199" s="339"/>
      <c r="H199" s="176"/>
      <c r="I199" s="727"/>
      <c r="J199" s="706"/>
      <c r="K199" s="707"/>
      <c r="L199" s="339"/>
      <c r="Q199" s="727"/>
      <c r="R199" s="176"/>
      <c r="S199" s="176"/>
      <c r="T199" s="182"/>
      <c r="U199" s="182"/>
      <c r="V199" s="728"/>
      <c r="W199" s="726"/>
      <c r="X199" s="717"/>
      <c r="Y199" s="717"/>
      <c r="Z199" s="717"/>
      <c r="AA199" s="726"/>
      <c r="AB199" s="726"/>
      <c r="AC199" s="182"/>
    </row>
    <row r="200" ht="20.25" customHeight="1">
      <c r="A200" s="176"/>
      <c r="B200" s="176"/>
      <c r="C200" s="339"/>
      <c r="D200" s="746" t="str">
        <f>$D$30</f>
        <v>令和08年　4　月　   日</v>
      </c>
      <c r="I200" s="977"/>
      <c r="J200" s="706"/>
      <c r="K200" s="707"/>
      <c r="L200" s="750"/>
      <c r="M200" s="726"/>
      <c r="Q200" s="747"/>
      <c r="R200" s="176"/>
      <c r="S200" s="176"/>
      <c r="T200" s="182"/>
      <c r="U200" s="182"/>
      <c r="V200" s="728"/>
      <c r="W200" s="726"/>
      <c r="X200" s="717"/>
      <c r="Y200" s="717"/>
      <c r="Z200" s="717"/>
      <c r="AA200" s="726"/>
      <c r="AB200" s="726"/>
      <c r="AC200" s="182"/>
    </row>
    <row r="201" ht="20.25" customHeight="1">
      <c r="A201" s="176"/>
      <c r="B201" s="176"/>
      <c r="C201" s="339"/>
      <c r="D201" s="753" t="str">
        <f>D14</f>
        <v>片岡農産組合長　久保田　要</v>
      </c>
      <c r="I201" s="727"/>
      <c r="J201" s="706"/>
      <c r="K201" s="707"/>
      <c r="L201" s="752"/>
      <c r="M201" s="753" t="str">
        <f>$D$796</f>
        <v>片岡農産組合長　久保田　要</v>
      </c>
      <c r="Q201" s="757"/>
      <c r="R201" s="176"/>
      <c r="S201" s="176"/>
      <c r="T201" s="182"/>
      <c r="U201" s="182"/>
      <c r="V201" s="728"/>
      <c r="W201" s="726"/>
      <c r="X201" s="717"/>
      <c r="Y201" s="717"/>
      <c r="Z201" s="717"/>
      <c r="AA201" s="726"/>
      <c r="AB201" s="726"/>
      <c r="AC201" s="182"/>
    </row>
    <row r="202" ht="20.25" customHeight="1">
      <c r="A202" s="176"/>
      <c r="B202" s="176"/>
      <c r="C202" s="339"/>
      <c r="I202" s="727"/>
      <c r="J202" s="706"/>
      <c r="K202" s="707"/>
      <c r="L202" s="752"/>
      <c r="Q202" s="757"/>
      <c r="R202" s="176"/>
      <c r="S202" s="176"/>
      <c r="T202" s="182"/>
      <c r="U202" s="182"/>
      <c r="V202" s="728"/>
      <c r="W202" s="726"/>
      <c r="X202" s="717"/>
      <c r="Y202" s="717"/>
      <c r="Z202" s="717"/>
      <c r="AA202" s="726"/>
      <c r="AB202" s="726"/>
      <c r="AC202" s="182"/>
    </row>
    <row r="203" ht="20.25" customHeight="1">
      <c r="A203" s="176"/>
      <c r="B203" s="176"/>
      <c r="C203" s="496"/>
      <c r="D203" s="497"/>
      <c r="E203" s="497"/>
      <c r="F203" s="497"/>
      <c r="G203" s="758"/>
      <c r="H203" s="497"/>
      <c r="I203" s="759"/>
      <c r="J203" s="706"/>
      <c r="K203" s="707"/>
      <c r="L203" s="496"/>
      <c r="M203" s="497"/>
      <c r="N203" s="497"/>
      <c r="O203" s="758"/>
      <c r="P203" s="497"/>
      <c r="Q203" s="759"/>
      <c r="R203" s="176"/>
      <c r="S203" s="176"/>
      <c r="T203" s="182"/>
      <c r="U203" s="182"/>
      <c r="V203" s="728"/>
      <c r="W203" s="726"/>
      <c r="X203" s="717"/>
      <c r="Y203" s="717"/>
      <c r="Z203" s="717"/>
      <c r="AA203" s="726"/>
      <c r="AB203" s="726"/>
      <c r="AC203" s="182"/>
    </row>
    <row r="204" ht="27.0" customHeight="1">
      <c r="A204" s="176"/>
      <c r="B204" s="176"/>
      <c r="C204" s="176"/>
      <c r="D204" s="176"/>
      <c r="E204" s="176"/>
      <c r="F204" s="176"/>
      <c r="G204" s="177"/>
      <c r="H204" s="176"/>
      <c r="I204" s="176"/>
      <c r="J204" s="706"/>
      <c r="K204" s="707"/>
      <c r="L204" s="176"/>
      <c r="M204" s="176"/>
      <c r="N204" s="176"/>
      <c r="O204" s="177"/>
      <c r="P204" s="176"/>
      <c r="Q204" s="176"/>
      <c r="R204" s="176"/>
      <c r="S204" s="176"/>
      <c r="T204" s="182"/>
      <c r="U204" s="182"/>
      <c r="V204" s="728"/>
      <c r="W204" s="726"/>
      <c r="X204" s="717"/>
      <c r="Y204" s="717"/>
      <c r="Z204" s="717"/>
      <c r="AA204" s="726"/>
      <c r="AB204" s="726"/>
      <c r="AC204" s="182"/>
    </row>
    <row r="205" ht="27.0" customHeight="1">
      <c r="A205" s="176"/>
      <c r="B205" s="176"/>
      <c r="C205" s="176"/>
      <c r="D205" s="176"/>
      <c r="E205" s="176"/>
      <c r="F205" s="176"/>
      <c r="G205" s="177"/>
      <c r="H205" s="176"/>
      <c r="I205" s="176"/>
      <c r="J205" s="706"/>
      <c r="K205" s="707"/>
      <c r="L205" s="176"/>
      <c r="M205" s="176"/>
      <c r="N205" s="176"/>
      <c r="O205" s="177"/>
      <c r="P205" s="176"/>
      <c r="Q205" s="176"/>
      <c r="R205" s="176"/>
      <c r="S205" s="176"/>
      <c r="T205" s="182"/>
      <c r="U205" s="182"/>
      <c r="V205" s="728"/>
      <c r="W205" s="726"/>
      <c r="X205" s="717"/>
      <c r="Y205" s="717"/>
      <c r="Z205" s="717"/>
      <c r="AA205" s="726"/>
      <c r="AB205" s="726"/>
      <c r="AC205" s="182"/>
    </row>
    <row r="206" ht="20.25" customHeight="1">
      <c r="A206" s="176"/>
      <c r="B206" s="176"/>
      <c r="C206" s="713" t="s">
        <v>820</v>
      </c>
      <c r="D206" s="88"/>
      <c r="E206" s="88"/>
      <c r="F206" s="88"/>
      <c r="G206" s="88"/>
      <c r="H206" s="88"/>
      <c r="I206" s="66"/>
      <c r="J206" s="714"/>
      <c r="K206" s="707"/>
      <c r="L206" s="713" t="s">
        <v>821</v>
      </c>
      <c r="M206" s="88"/>
      <c r="N206" s="88"/>
      <c r="O206" s="88"/>
      <c r="P206" s="88"/>
      <c r="Q206" s="66"/>
      <c r="R206" s="176"/>
      <c r="S206" s="176"/>
      <c r="T206" s="182"/>
      <c r="U206" s="182"/>
      <c r="V206" s="728"/>
      <c r="W206" s="726"/>
      <c r="X206" s="717"/>
      <c r="Y206" s="717"/>
      <c r="Z206" s="717"/>
      <c r="AA206" s="726"/>
      <c r="AB206" s="726"/>
      <c r="AC206" s="182"/>
    </row>
    <row r="207" ht="20.25" customHeight="1">
      <c r="A207" s="176"/>
      <c r="B207" s="176"/>
      <c r="C207" s="639"/>
      <c r="I207" s="78"/>
      <c r="J207" s="706"/>
      <c r="K207" s="707"/>
      <c r="L207" s="639"/>
      <c r="Q207" s="78"/>
      <c r="R207" s="176"/>
      <c r="S207" s="176"/>
      <c r="T207" s="182"/>
      <c r="U207" s="182"/>
      <c r="V207" s="728"/>
      <c r="W207" s="726"/>
      <c r="X207" s="717"/>
      <c r="Y207" s="717"/>
      <c r="Z207" s="717"/>
      <c r="AA207" s="726"/>
      <c r="AB207" s="726"/>
      <c r="AC207" s="182"/>
    </row>
    <row r="208" ht="20.25" customHeight="1">
      <c r="A208" s="176"/>
      <c r="B208" s="176"/>
      <c r="C208" s="339"/>
      <c r="D208" s="176"/>
      <c r="E208" s="964" t="str">
        <f>'R08賦集'!C87</f>
        <v>小巻 栄治</v>
      </c>
      <c r="F208" s="109"/>
      <c r="G208" s="726" t="s">
        <v>537</v>
      </c>
      <c r="I208" s="727"/>
      <c r="J208" s="706"/>
      <c r="K208" s="707"/>
      <c r="L208" s="339"/>
      <c r="M208" s="740" t="str">
        <f>E208</f>
        <v>小巻 栄治</v>
      </c>
      <c r="N208" s="109"/>
      <c r="O208" s="726" t="s">
        <v>537</v>
      </c>
      <c r="Q208" s="727"/>
      <c r="R208" s="176"/>
      <c r="S208" s="176"/>
      <c r="T208" s="182"/>
      <c r="U208" s="182"/>
      <c r="V208" s="728"/>
      <c r="W208" s="726"/>
      <c r="X208" s="717"/>
      <c r="Y208" s="717"/>
      <c r="Z208" s="717"/>
      <c r="AA208" s="726"/>
      <c r="AB208" s="726"/>
      <c r="AC208" s="182"/>
    </row>
    <row r="209" ht="20.25" customHeight="1">
      <c r="A209" s="176"/>
      <c r="B209" s="176"/>
      <c r="C209" s="339"/>
      <c r="D209" s="176"/>
      <c r="E209" s="519"/>
      <c r="F209" s="519"/>
      <c r="G209" s="731"/>
      <c r="H209" s="519"/>
      <c r="I209" s="727"/>
      <c r="J209" s="706"/>
      <c r="K209" s="707"/>
      <c r="L209" s="339"/>
      <c r="M209" s="176"/>
      <c r="N209" s="176"/>
      <c r="O209" s="177"/>
      <c r="P209" s="176"/>
      <c r="Q209" s="727"/>
      <c r="R209" s="176"/>
      <c r="S209" s="176"/>
      <c r="T209" s="182"/>
      <c r="U209" s="182"/>
      <c r="V209" s="728"/>
      <c r="W209" s="726"/>
      <c r="X209" s="717"/>
      <c r="Y209" s="717"/>
      <c r="Z209" s="717"/>
      <c r="AA209" s="726"/>
      <c r="AB209" s="726"/>
      <c r="AC209" s="182"/>
    </row>
    <row r="210" ht="20.25" customHeight="1">
      <c r="A210" s="176"/>
      <c r="B210" s="176"/>
      <c r="C210" s="339"/>
      <c r="D210" s="176"/>
      <c r="E210" s="975" t="s">
        <v>707</v>
      </c>
      <c r="F210" s="736" t="str">
        <f>F212-F211</f>
        <v>10,680</v>
      </c>
      <c r="G210" s="737" t="s">
        <v>706</v>
      </c>
      <c r="H210" s="176"/>
      <c r="I210" s="727"/>
      <c r="J210" s="706"/>
      <c r="K210" s="707"/>
      <c r="L210" s="339"/>
      <c r="M210" s="176"/>
      <c r="N210" s="176"/>
      <c r="O210" s="177"/>
      <c r="P210" s="176"/>
      <c r="Q210" s="727"/>
      <c r="R210" s="176"/>
      <c r="S210" s="176"/>
      <c r="T210" s="182"/>
      <c r="U210" s="182"/>
      <c r="V210" s="728"/>
      <c r="W210" s="726"/>
      <c r="X210" s="717"/>
      <c r="Y210" s="717"/>
      <c r="Z210" s="717"/>
      <c r="AA210" s="726"/>
      <c r="AB210" s="726"/>
      <c r="AC210" s="182"/>
    </row>
    <row r="211" ht="20.25" customHeight="1">
      <c r="A211" s="176"/>
      <c r="B211" s="176"/>
      <c r="C211" s="339"/>
      <c r="D211" s="176"/>
      <c r="E211" s="976" t="s">
        <v>824</v>
      </c>
      <c r="F211" s="739" t="str">
        <f>'R08賦集'!T87</f>
        <v>500</v>
      </c>
      <c r="G211" s="737" t="s">
        <v>706</v>
      </c>
      <c r="H211" s="176"/>
      <c r="I211" s="727"/>
      <c r="J211" s="706"/>
      <c r="K211" s="707"/>
      <c r="L211" s="339"/>
      <c r="M211" s="740" t="s">
        <v>709</v>
      </c>
      <c r="N211" s="967" t="str">
        <f>F212</f>
        <v>11,180</v>
      </c>
      <c r="O211" s="742" t="s">
        <v>706</v>
      </c>
      <c r="P211" s="109"/>
      <c r="Q211" s="743"/>
      <c r="R211" s="176"/>
      <c r="S211" s="176"/>
      <c r="T211" s="182"/>
      <c r="U211" s="182"/>
      <c r="V211" s="728"/>
      <c r="W211" s="726"/>
      <c r="X211" s="717"/>
      <c r="Y211" s="717"/>
      <c r="Z211" s="717"/>
      <c r="AA211" s="726"/>
      <c r="AB211" s="726"/>
      <c r="AC211" s="182"/>
    </row>
    <row r="212" ht="20.25" customHeight="1">
      <c r="A212" s="176"/>
      <c r="B212" s="176"/>
      <c r="C212" s="339"/>
      <c r="D212" s="176"/>
      <c r="E212" s="975" t="s">
        <v>710</v>
      </c>
      <c r="F212" s="744" t="str">
        <f>'R08賦集'!X87</f>
        <v>11,180</v>
      </c>
      <c r="G212" s="737" t="s">
        <v>706</v>
      </c>
      <c r="H212" s="176"/>
      <c r="I212" s="727"/>
      <c r="J212" s="706"/>
      <c r="K212" s="707"/>
      <c r="L212" s="339"/>
      <c r="M212" s="176"/>
      <c r="N212" s="176"/>
      <c r="O212" s="177"/>
      <c r="P212" s="176"/>
      <c r="Q212" s="727"/>
      <c r="R212" s="176"/>
      <c r="S212" s="176"/>
      <c r="T212" s="182"/>
      <c r="U212" s="182"/>
      <c r="V212" s="728"/>
      <c r="W212" s="726"/>
      <c r="X212" s="717"/>
      <c r="Y212" s="717"/>
      <c r="Z212" s="717"/>
      <c r="AA212" s="726"/>
      <c r="AB212" s="726"/>
      <c r="AC212" s="182"/>
    </row>
    <row r="213" ht="20.25" customHeight="1">
      <c r="A213" s="176"/>
      <c r="B213" s="176"/>
      <c r="C213" s="339"/>
      <c r="D213" s="745" t="str">
        <f>$Y$2</f>
        <v>　上記金額を令和08年度の賦課金として、令和08年４月末日迄に納入願います。</v>
      </c>
      <c r="H213" s="176"/>
      <c r="I213" s="727"/>
      <c r="J213" s="706"/>
      <c r="K213" s="707"/>
      <c r="L213" s="339"/>
      <c r="M213" s="745" t="str">
        <f>$Z$2</f>
        <v>　上記金額を令和08年度の賦課金として領収いたしました。</v>
      </c>
      <c r="Q213" s="727"/>
      <c r="R213" s="176"/>
      <c r="S213" s="176"/>
      <c r="T213" s="182"/>
      <c r="U213" s="182"/>
      <c r="V213" s="728"/>
      <c r="W213" s="726"/>
      <c r="X213" s="717"/>
      <c r="Y213" s="717"/>
      <c r="Z213" s="717"/>
      <c r="AA213" s="726"/>
      <c r="AB213" s="726"/>
      <c r="AC213" s="182"/>
    </row>
    <row r="214" ht="20.25" customHeight="1">
      <c r="A214" s="176"/>
      <c r="B214" s="176"/>
      <c r="C214" s="339"/>
      <c r="H214" s="176"/>
      <c r="I214" s="727"/>
      <c r="J214" s="706"/>
      <c r="K214" s="707"/>
      <c r="L214" s="339"/>
      <c r="Q214" s="727"/>
      <c r="R214" s="176"/>
      <c r="S214" s="176"/>
      <c r="T214" s="182"/>
      <c r="U214" s="182"/>
      <c r="V214" s="728"/>
      <c r="W214" s="726"/>
      <c r="X214" s="717"/>
      <c r="Y214" s="717"/>
      <c r="Z214" s="717"/>
      <c r="AA214" s="726"/>
      <c r="AB214" s="726"/>
      <c r="AC214" s="182"/>
    </row>
    <row r="215" ht="20.25" customHeight="1">
      <c r="A215" s="176"/>
      <c r="B215" s="176"/>
      <c r="C215" s="339"/>
      <c r="H215" s="176"/>
      <c r="I215" s="727"/>
      <c r="J215" s="706"/>
      <c r="K215" s="707"/>
      <c r="L215" s="339"/>
      <c r="Q215" s="727"/>
      <c r="R215" s="176"/>
      <c r="S215" s="176"/>
      <c r="T215" s="182"/>
      <c r="U215" s="182"/>
      <c r="V215" s="728"/>
      <c r="W215" s="726"/>
      <c r="X215" s="717"/>
      <c r="Y215" s="717"/>
      <c r="Z215" s="717"/>
      <c r="AA215" s="726"/>
      <c r="AB215" s="726"/>
      <c r="AC215" s="182"/>
    </row>
    <row r="216" ht="20.25" customHeight="1">
      <c r="A216" s="176"/>
      <c r="B216" s="176"/>
      <c r="C216" s="339"/>
      <c r="H216" s="176"/>
      <c r="I216" s="727"/>
      <c r="J216" s="706"/>
      <c r="K216" s="707"/>
      <c r="L216" s="339"/>
      <c r="Q216" s="727"/>
      <c r="R216" s="176"/>
      <c r="S216" s="176"/>
      <c r="T216" s="182"/>
      <c r="U216" s="182"/>
      <c r="V216" s="728"/>
      <c r="W216" s="726"/>
      <c r="X216" s="717"/>
      <c r="Y216" s="717"/>
      <c r="Z216" s="717"/>
      <c r="AA216" s="726"/>
      <c r="AB216" s="726"/>
      <c r="AC216" s="182"/>
    </row>
    <row r="217" ht="20.25" customHeight="1">
      <c r="A217" s="176"/>
      <c r="B217" s="176"/>
      <c r="C217" s="339"/>
      <c r="D217" s="746" t="str">
        <f>$D$30</f>
        <v>令和08年　4　月　   日</v>
      </c>
      <c r="I217" s="747"/>
      <c r="J217" s="748"/>
      <c r="K217" s="749"/>
      <c r="L217" s="750"/>
      <c r="M217" s="726"/>
      <c r="Q217" s="747"/>
      <c r="R217" s="176"/>
      <c r="S217" s="176"/>
      <c r="T217" s="182"/>
      <c r="U217" s="182"/>
      <c r="V217" s="728"/>
      <c r="W217" s="726"/>
      <c r="X217" s="717"/>
      <c r="Y217" s="717"/>
      <c r="Z217" s="717"/>
      <c r="AA217" s="726"/>
      <c r="AB217" s="726"/>
      <c r="AC217" s="182"/>
    </row>
    <row r="218" ht="20.25" customHeight="1">
      <c r="A218" s="751"/>
      <c r="B218" s="751"/>
      <c r="C218" s="752"/>
      <c r="D218" s="753" t="str">
        <f>D14</f>
        <v>片岡農産組合長　久保田　要</v>
      </c>
      <c r="I218" s="754"/>
      <c r="J218" s="755"/>
      <c r="K218" s="756"/>
      <c r="L218" s="752"/>
      <c r="M218" s="753" t="str">
        <f>$D$796</f>
        <v>片岡農産組合長　久保田　要</v>
      </c>
      <c r="Q218" s="757"/>
      <c r="R218" s="176"/>
      <c r="S218" s="176"/>
      <c r="T218" s="182"/>
      <c r="U218" s="182"/>
      <c r="V218" s="728"/>
      <c r="W218" s="726"/>
      <c r="X218" s="717"/>
      <c r="Y218" s="717"/>
      <c r="Z218" s="717"/>
      <c r="AA218" s="726"/>
      <c r="AB218" s="726"/>
      <c r="AC218" s="182"/>
    </row>
    <row r="219" ht="20.25" customHeight="1">
      <c r="A219" s="751"/>
      <c r="B219" s="751"/>
      <c r="C219" s="752"/>
      <c r="I219" s="754"/>
      <c r="J219" s="755"/>
      <c r="K219" s="756"/>
      <c r="L219" s="752"/>
      <c r="Q219" s="757"/>
      <c r="R219" s="176"/>
      <c r="S219" s="176"/>
      <c r="T219" s="182"/>
      <c r="U219" s="182"/>
      <c r="V219" s="728"/>
      <c r="W219" s="726"/>
      <c r="X219" s="717"/>
      <c r="Y219" s="717"/>
      <c r="Z219" s="717"/>
      <c r="AA219" s="726"/>
      <c r="AB219" s="726"/>
      <c r="AC219" s="182"/>
    </row>
    <row r="220" ht="20.25" customHeight="1">
      <c r="A220" s="176"/>
      <c r="B220" s="176"/>
      <c r="C220" s="496"/>
      <c r="D220" s="497"/>
      <c r="E220" s="497"/>
      <c r="F220" s="497"/>
      <c r="G220" s="758"/>
      <c r="H220" s="497"/>
      <c r="I220" s="759"/>
      <c r="J220" s="706"/>
      <c r="K220" s="707"/>
      <c r="L220" s="496"/>
      <c r="M220" s="497"/>
      <c r="N220" s="497"/>
      <c r="O220" s="758"/>
      <c r="P220" s="497"/>
      <c r="Q220" s="759"/>
      <c r="R220" s="176"/>
      <c r="S220" s="176"/>
      <c r="T220" s="182"/>
      <c r="U220" s="182"/>
      <c r="V220" s="728"/>
      <c r="W220" s="726"/>
      <c r="X220" s="717"/>
      <c r="Y220" s="717"/>
      <c r="Z220" s="717"/>
      <c r="AA220" s="726"/>
      <c r="AB220" s="726"/>
      <c r="AC220" s="182"/>
    </row>
    <row r="221" ht="27.0" customHeight="1">
      <c r="A221" s="176"/>
      <c r="B221" s="176"/>
      <c r="C221" s="497"/>
      <c r="D221" s="497"/>
      <c r="E221" s="497"/>
      <c r="F221" s="497"/>
      <c r="G221" s="758"/>
      <c r="H221" s="497"/>
      <c r="I221" s="497"/>
      <c r="J221" s="760"/>
      <c r="K221" s="761"/>
      <c r="L221" s="497"/>
      <c r="M221" s="497"/>
      <c r="N221" s="497"/>
      <c r="O221" s="758"/>
      <c r="P221" s="497"/>
      <c r="Q221" s="497"/>
      <c r="R221" s="176"/>
      <c r="S221" s="176"/>
      <c r="T221" s="182"/>
      <c r="U221" s="182"/>
      <c r="V221" s="728"/>
      <c r="W221" s="726"/>
      <c r="X221" s="717"/>
      <c r="Y221" s="717"/>
      <c r="Z221" s="717"/>
      <c r="AA221" s="726"/>
      <c r="AB221" s="726"/>
      <c r="AC221" s="182"/>
    </row>
    <row r="222" ht="27.0" customHeight="1">
      <c r="A222" s="176"/>
      <c r="B222" s="176"/>
      <c r="C222" s="176"/>
      <c r="D222" s="176"/>
      <c r="E222" s="176"/>
      <c r="F222" s="176"/>
      <c r="G222" s="177"/>
      <c r="H222" s="176"/>
      <c r="I222" s="176"/>
      <c r="J222" s="706"/>
      <c r="K222" s="707"/>
      <c r="L222" s="176"/>
      <c r="M222" s="176"/>
      <c r="N222" s="176"/>
      <c r="O222" s="177"/>
      <c r="P222" s="176"/>
      <c r="Q222" s="176"/>
      <c r="R222" s="176"/>
      <c r="S222" s="176"/>
      <c r="T222" s="182"/>
      <c r="U222" s="182"/>
      <c r="V222" s="728"/>
      <c r="W222" s="726"/>
      <c r="X222" s="717"/>
      <c r="Y222" s="717"/>
      <c r="Z222" s="717"/>
      <c r="AA222" s="726"/>
      <c r="AB222" s="726"/>
      <c r="AC222" s="182"/>
    </row>
    <row r="223" ht="20.25" customHeight="1">
      <c r="A223" s="176"/>
      <c r="B223" s="176"/>
      <c r="C223" s="713" t="s">
        <v>820</v>
      </c>
      <c r="D223" s="88"/>
      <c r="E223" s="88"/>
      <c r="F223" s="88"/>
      <c r="G223" s="88"/>
      <c r="H223" s="88"/>
      <c r="I223" s="66"/>
      <c r="J223" s="706"/>
      <c r="K223" s="707"/>
      <c r="L223" s="713" t="s">
        <v>821</v>
      </c>
      <c r="M223" s="88"/>
      <c r="N223" s="88"/>
      <c r="O223" s="88"/>
      <c r="P223" s="88"/>
      <c r="Q223" s="66"/>
      <c r="R223" s="176"/>
      <c r="S223" s="176"/>
      <c r="T223" s="182"/>
      <c r="U223" s="182"/>
      <c r="V223" s="728"/>
      <c r="W223" s="726"/>
      <c r="X223" s="717"/>
      <c r="Y223" s="717"/>
      <c r="Z223" s="717"/>
      <c r="AA223" s="726"/>
      <c r="AB223" s="726"/>
      <c r="AC223" s="182"/>
    </row>
    <row r="224" ht="20.25" customHeight="1">
      <c r="A224" s="176"/>
      <c r="B224" s="176"/>
      <c r="C224" s="639"/>
      <c r="I224" s="78"/>
      <c r="J224" s="706"/>
      <c r="K224" s="707"/>
      <c r="L224" s="639"/>
      <c r="Q224" s="78"/>
      <c r="R224" s="176"/>
      <c r="S224" s="176"/>
      <c r="T224" s="182"/>
      <c r="U224" s="182"/>
      <c r="V224" s="728"/>
      <c r="W224" s="726"/>
      <c r="X224" s="717"/>
      <c r="Y224" s="717"/>
      <c r="Z224" s="717"/>
      <c r="AA224" s="726"/>
      <c r="AB224" s="726"/>
      <c r="AC224" s="182"/>
    </row>
    <row r="225" ht="20.25" customHeight="1">
      <c r="A225" s="176"/>
      <c r="B225" s="176"/>
      <c r="C225" s="969"/>
      <c r="D225" s="970"/>
      <c r="E225" s="978" t="str">
        <f>'R08賦集'!C88</f>
        <v>小巻 美彦</v>
      </c>
      <c r="G225" s="726" t="s">
        <v>537</v>
      </c>
      <c r="I225" s="972"/>
      <c r="J225" s="706"/>
      <c r="K225" s="707"/>
      <c r="L225" s="339"/>
      <c r="M225" s="740" t="str">
        <f>E225</f>
        <v>小巻 美彦</v>
      </c>
      <c r="N225" s="109"/>
      <c r="O225" s="726" t="s">
        <v>537</v>
      </c>
      <c r="Q225" s="727"/>
      <c r="R225" s="176"/>
      <c r="S225" s="176"/>
      <c r="T225" s="182"/>
      <c r="U225" s="182"/>
      <c r="V225" s="728"/>
      <c r="W225" s="726"/>
      <c r="X225" s="717"/>
      <c r="Y225" s="717"/>
      <c r="Z225" s="717"/>
      <c r="AA225" s="726"/>
      <c r="AB225" s="726"/>
      <c r="AC225" s="182"/>
    </row>
    <row r="226" ht="20.25" customHeight="1">
      <c r="A226" s="176"/>
      <c r="B226" s="176"/>
      <c r="C226" s="339"/>
      <c r="D226" s="176"/>
      <c r="E226" s="973"/>
      <c r="F226" s="973"/>
      <c r="G226" s="974"/>
      <c r="H226" s="519"/>
      <c r="I226" s="727"/>
      <c r="J226" s="706"/>
      <c r="K226" s="707"/>
      <c r="L226" s="339"/>
      <c r="M226" s="176"/>
      <c r="N226" s="176"/>
      <c r="O226" s="177"/>
      <c r="P226" s="176"/>
      <c r="Q226" s="727"/>
      <c r="R226" s="176"/>
      <c r="S226" s="176"/>
      <c r="T226" s="182"/>
      <c r="U226" s="182"/>
      <c r="V226" s="728"/>
      <c r="W226" s="726"/>
      <c r="X226" s="717"/>
      <c r="Y226" s="717"/>
      <c r="Z226" s="717"/>
      <c r="AA226" s="726"/>
      <c r="AB226" s="726"/>
      <c r="AC226" s="182"/>
    </row>
    <row r="227" ht="20.25" customHeight="1">
      <c r="A227" s="176"/>
      <c r="B227" s="176"/>
      <c r="C227" s="339"/>
      <c r="D227" s="176"/>
      <c r="E227" s="975" t="s">
        <v>707</v>
      </c>
      <c r="F227" s="736" t="str">
        <f>F229-F228</f>
        <v>-3,130</v>
      </c>
      <c r="G227" s="737" t="s">
        <v>706</v>
      </c>
      <c r="H227" s="176"/>
      <c r="I227" s="727"/>
      <c r="J227" s="706"/>
      <c r="K227" s="707"/>
      <c r="L227" s="339"/>
      <c r="M227" s="176"/>
      <c r="N227" s="176"/>
      <c r="O227" s="177"/>
      <c r="P227" s="176"/>
      <c r="Q227" s="727"/>
      <c r="R227" s="176"/>
      <c r="S227" s="176"/>
      <c r="T227" s="182"/>
      <c r="U227" s="182"/>
      <c r="V227" s="728"/>
      <c r="W227" s="726"/>
      <c r="X227" s="717"/>
      <c r="Y227" s="717"/>
      <c r="Z227" s="717"/>
      <c r="AA227" s="726"/>
      <c r="AB227" s="726"/>
      <c r="AC227" s="182"/>
    </row>
    <row r="228" ht="20.25" customHeight="1">
      <c r="A228" s="176"/>
      <c r="B228" s="176"/>
      <c r="C228" s="339"/>
      <c r="D228" s="176"/>
      <c r="E228" s="976" t="s">
        <v>824</v>
      </c>
      <c r="F228" s="739" t="str">
        <f>'R08賦集'!T88</f>
        <v>500</v>
      </c>
      <c r="G228" s="737" t="s">
        <v>706</v>
      </c>
      <c r="H228" s="176"/>
      <c r="I228" s="727"/>
      <c r="J228" s="706"/>
      <c r="K228" s="707"/>
      <c r="L228" s="339"/>
      <c r="M228" s="740" t="s">
        <v>709</v>
      </c>
      <c r="N228" s="967" t="str">
        <f>F229</f>
        <v>-2,630</v>
      </c>
      <c r="O228" s="742" t="s">
        <v>706</v>
      </c>
      <c r="P228" s="109"/>
      <c r="Q228" s="743"/>
      <c r="R228" s="176"/>
      <c r="S228" s="176"/>
      <c r="T228" s="182"/>
      <c r="U228" s="182"/>
      <c r="V228" s="728"/>
      <c r="W228" s="726"/>
      <c r="X228" s="717"/>
      <c r="Y228" s="717"/>
      <c r="Z228" s="717"/>
      <c r="AA228" s="726"/>
      <c r="AB228" s="726"/>
      <c r="AC228" s="182"/>
    </row>
    <row r="229" ht="20.25" customHeight="1">
      <c r="A229" s="176"/>
      <c r="B229" s="176"/>
      <c r="C229" s="339"/>
      <c r="D229" s="176"/>
      <c r="E229" s="975" t="s">
        <v>710</v>
      </c>
      <c r="F229" s="744" t="str">
        <f>'R08賦集'!X88</f>
        <v>-2,630</v>
      </c>
      <c r="G229" s="737" t="s">
        <v>706</v>
      </c>
      <c r="H229" s="176"/>
      <c r="I229" s="727"/>
      <c r="J229" s="706"/>
      <c r="K229" s="707"/>
      <c r="L229" s="339"/>
      <c r="M229" s="176"/>
      <c r="N229" s="176"/>
      <c r="O229" s="177"/>
      <c r="P229" s="176"/>
      <c r="Q229" s="727"/>
      <c r="R229" s="176"/>
      <c r="S229" s="176"/>
      <c r="T229" s="182"/>
      <c r="U229" s="182"/>
      <c r="V229" s="728"/>
      <c r="W229" s="726"/>
      <c r="X229" s="717"/>
      <c r="Y229" s="717"/>
      <c r="Z229" s="717"/>
      <c r="AA229" s="726"/>
      <c r="AB229" s="726"/>
      <c r="AC229" s="182"/>
    </row>
    <row r="230" ht="20.25" customHeight="1">
      <c r="A230" s="176"/>
      <c r="B230" s="176"/>
      <c r="C230" s="339"/>
      <c r="D230" s="745" t="str">
        <f>$Y$2</f>
        <v>　上記金額を令和08年度の賦課金として、令和08年４月末日迄に納入願います。</v>
      </c>
      <c r="H230" s="176"/>
      <c r="I230" s="727"/>
      <c r="J230" s="706"/>
      <c r="K230" s="707"/>
      <c r="L230" s="339"/>
      <c r="M230" s="745" t="str">
        <f>$Z$2</f>
        <v>　上記金額を令和08年度の賦課金として領収いたしました。</v>
      </c>
      <c r="Q230" s="727"/>
      <c r="R230" s="176"/>
      <c r="S230" s="176"/>
      <c r="T230" s="182"/>
      <c r="U230" s="182"/>
      <c r="V230" s="728"/>
      <c r="W230" s="726"/>
      <c r="X230" s="717"/>
      <c r="Y230" s="717"/>
      <c r="Z230" s="717"/>
      <c r="AA230" s="726"/>
      <c r="AB230" s="726"/>
      <c r="AC230" s="182"/>
    </row>
    <row r="231" ht="20.25" customHeight="1">
      <c r="A231" s="176"/>
      <c r="B231" s="176"/>
      <c r="C231" s="339"/>
      <c r="H231" s="176"/>
      <c r="I231" s="727"/>
      <c r="J231" s="706"/>
      <c r="K231" s="707"/>
      <c r="L231" s="339"/>
      <c r="Q231" s="727"/>
      <c r="R231" s="176"/>
      <c r="S231" s="176"/>
      <c r="T231" s="182"/>
      <c r="U231" s="182"/>
      <c r="V231" s="728"/>
      <c r="W231" s="726"/>
      <c r="X231" s="717"/>
      <c r="Y231" s="717"/>
      <c r="Z231" s="717"/>
      <c r="AA231" s="726"/>
      <c r="AB231" s="726"/>
      <c r="AC231" s="182"/>
    </row>
    <row r="232" ht="20.25" customHeight="1">
      <c r="A232" s="176"/>
      <c r="B232" s="176"/>
      <c r="C232" s="339"/>
      <c r="H232" s="176"/>
      <c r="I232" s="727"/>
      <c r="J232" s="706"/>
      <c r="K232" s="707"/>
      <c r="L232" s="339"/>
      <c r="Q232" s="727"/>
      <c r="R232" s="176"/>
      <c r="S232" s="176"/>
      <c r="T232" s="182"/>
      <c r="U232" s="182"/>
      <c r="V232" s="728"/>
      <c r="W232" s="726"/>
      <c r="X232" s="717"/>
      <c r="Y232" s="717"/>
      <c r="Z232" s="717"/>
      <c r="AA232" s="726"/>
      <c r="AB232" s="726"/>
      <c r="AC232" s="182"/>
    </row>
    <row r="233" ht="20.25" customHeight="1">
      <c r="A233" s="176"/>
      <c r="B233" s="176"/>
      <c r="C233" s="339"/>
      <c r="H233" s="176"/>
      <c r="I233" s="727"/>
      <c r="J233" s="706"/>
      <c r="K233" s="707"/>
      <c r="L233" s="339"/>
      <c r="Q233" s="727"/>
      <c r="R233" s="176"/>
      <c r="S233" s="176"/>
      <c r="T233" s="182"/>
      <c r="U233" s="182"/>
      <c r="V233" s="728"/>
      <c r="W233" s="726"/>
      <c r="X233" s="717"/>
      <c r="Y233" s="717"/>
      <c r="Z233" s="717"/>
      <c r="AA233" s="726"/>
      <c r="AB233" s="726"/>
      <c r="AC233" s="182"/>
    </row>
    <row r="234" ht="20.25" customHeight="1">
      <c r="A234" s="176"/>
      <c r="B234" s="176"/>
      <c r="C234" s="339"/>
      <c r="D234" s="746" t="str">
        <f>$D$30</f>
        <v>令和08年　4　月　   日</v>
      </c>
      <c r="I234" s="977"/>
      <c r="J234" s="706"/>
      <c r="K234" s="707"/>
      <c r="L234" s="750"/>
      <c r="M234" s="726"/>
      <c r="Q234" s="747"/>
      <c r="R234" s="176"/>
      <c r="S234" s="176"/>
      <c r="T234" s="182"/>
      <c r="U234" s="182"/>
      <c r="V234" s="728"/>
      <c r="W234" s="726"/>
      <c r="X234" s="717"/>
      <c r="Y234" s="717"/>
      <c r="Z234" s="717"/>
      <c r="AA234" s="726"/>
      <c r="AB234" s="726"/>
      <c r="AC234" s="182"/>
    </row>
    <row r="235" ht="20.25" customHeight="1">
      <c r="A235" s="176"/>
      <c r="B235" s="176"/>
      <c r="C235" s="339"/>
      <c r="D235" s="753" t="str">
        <f>D14</f>
        <v>片岡農産組合長　久保田　要</v>
      </c>
      <c r="I235" s="727"/>
      <c r="J235" s="706"/>
      <c r="K235" s="707"/>
      <c r="L235" s="752"/>
      <c r="M235" s="753" t="str">
        <f>$D$796</f>
        <v>片岡農産組合長　久保田　要</v>
      </c>
      <c r="Q235" s="757"/>
      <c r="R235" s="176"/>
      <c r="S235" s="176"/>
      <c r="T235" s="182"/>
      <c r="U235" s="182"/>
      <c r="V235" s="728"/>
      <c r="W235" s="726"/>
      <c r="X235" s="717"/>
      <c r="Y235" s="717"/>
      <c r="Z235" s="717"/>
      <c r="AA235" s="726"/>
      <c r="AB235" s="726"/>
      <c r="AC235" s="182"/>
    </row>
    <row r="236" ht="20.25" customHeight="1">
      <c r="A236" s="176"/>
      <c r="B236" s="176"/>
      <c r="C236" s="339"/>
      <c r="I236" s="727"/>
      <c r="J236" s="706"/>
      <c r="K236" s="707"/>
      <c r="L236" s="752"/>
      <c r="Q236" s="757"/>
      <c r="R236" s="176"/>
      <c r="S236" s="176"/>
      <c r="T236" s="182"/>
      <c r="U236" s="182"/>
      <c r="V236" s="728"/>
      <c r="W236" s="726"/>
      <c r="X236" s="717"/>
      <c r="Y236" s="717"/>
      <c r="Z236" s="717"/>
      <c r="AA236" s="726"/>
      <c r="AB236" s="726"/>
      <c r="AC236" s="182"/>
    </row>
    <row r="237" ht="20.25" customHeight="1">
      <c r="A237" s="176"/>
      <c r="B237" s="176"/>
      <c r="C237" s="496"/>
      <c r="D237" s="497"/>
      <c r="E237" s="497"/>
      <c r="F237" s="497"/>
      <c r="G237" s="758"/>
      <c r="H237" s="497"/>
      <c r="I237" s="759"/>
      <c r="J237" s="706"/>
      <c r="K237" s="707"/>
      <c r="L237" s="496"/>
      <c r="M237" s="497"/>
      <c r="N237" s="497"/>
      <c r="O237" s="758"/>
      <c r="P237" s="497"/>
      <c r="Q237" s="759"/>
      <c r="R237" s="176"/>
      <c r="S237" s="176"/>
      <c r="T237" s="182"/>
      <c r="U237" s="182"/>
      <c r="V237" s="728"/>
      <c r="W237" s="726"/>
      <c r="X237" s="717"/>
      <c r="Y237" s="717"/>
      <c r="Z237" s="717"/>
      <c r="AA237" s="726"/>
      <c r="AB237" s="726"/>
      <c r="AC237" s="182"/>
    </row>
    <row r="238" ht="27.0" customHeight="1">
      <c r="A238" s="176"/>
      <c r="B238" s="176"/>
      <c r="C238" s="176"/>
      <c r="D238" s="176"/>
      <c r="E238" s="176"/>
      <c r="F238" s="176"/>
      <c r="G238" s="177"/>
      <c r="H238" s="176"/>
      <c r="I238" s="176"/>
      <c r="J238" s="706"/>
      <c r="K238" s="707"/>
      <c r="L238" s="176"/>
      <c r="M238" s="176"/>
      <c r="N238" s="176"/>
      <c r="O238" s="177"/>
      <c r="P238" s="176"/>
      <c r="Q238" s="176"/>
      <c r="R238" s="176"/>
      <c r="S238" s="176"/>
      <c r="T238" s="182"/>
      <c r="U238" s="182"/>
      <c r="V238" s="728"/>
      <c r="W238" s="726"/>
      <c r="X238" s="717"/>
      <c r="Y238" s="717"/>
      <c r="Z238" s="717"/>
      <c r="AA238" s="726"/>
      <c r="AB238" s="726"/>
      <c r="AC238" s="182"/>
    </row>
    <row r="239" ht="27.0" customHeight="1">
      <c r="A239" s="176"/>
      <c r="B239" s="176"/>
      <c r="C239" s="176"/>
      <c r="D239" s="176"/>
      <c r="E239" s="176"/>
      <c r="F239" s="176"/>
      <c r="G239" s="177"/>
      <c r="H239" s="176"/>
      <c r="I239" s="176"/>
      <c r="J239" s="706"/>
      <c r="K239" s="707"/>
      <c r="L239" s="176"/>
      <c r="M239" s="176"/>
      <c r="N239" s="176"/>
      <c r="O239" s="177"/>
      <c r="P239" s="176"/>
      <c r="Q239" s="176"/>
      <c r="R239" s="176"/>
      <c r="S239" s="176"/>
      <c r="T239" s="182"/>
      <c r="U239" s="182"/>
      <c r="V239" s="728"/>
      <c r="W239" s="726"/>
      <c r="X239" s="717"/>
      <c r="Y239" s="717"/>
      <c r="Z239" s="717"/>
      <c r="AA239" s="726"/>
      <c r="AB239" s="726"/>
      <c r="AC239" s="182"/>
    </row>
    <row r="240" ht="20.25" customHeight="1">
      <c r="A240" s="176"/>
      <c r="B240" s="176"/>
      <c r="C240" s="713" t="s">
        <v>820</v>
      </c>
      <c r="D240" s="88"/>
      <c r="E240" s="88"/>
      <c r="F240" s="88"/>
      <c r="G240" s="88"/>
      <c r="H240" s="88"/>
      <c r="I240" s="66"/>
      <c r="J240" s="714"/>
      <c r="K240" s="707"/>
      <c r="L240" s="713" t="s">
        <v>821</v>
      </c>
      <c r="M240" s="88"/>
      <c r="N240" s="88"/>
      <c r="O240" s="88"/>
      <c r="P240" s="88"/>
      <c r="Q240" s="66"/>
      <c r="R240" s="176"/>
      <c r="S240" s="176"/>
      <c r="T240" s="182"/>
      <c r="U240" s="182"/>
      <c r="V240" s="728"/>
      <c r="W240" s="726"/>
      <c r="X240" s="717"/>
      <c r="Y240" s="717"/>
      <c r="Z240" s="717"/>
      <c r="AA240" s="726"/>
      <c r="AB240" s="726"/>
      <c r="AC240" s="182"/>
    </row>
    <row r="241" ht="20.25" customHeight="1">
      <c r="A241" s="176"/>
      <c r="B241" s="176"/>
      <c r="C241" s="639"/>
      <c r="I241" s="78"/>
      <c r="J241" s="706"/>
      <c r="K241" s="707"/>
      <c r="L241" s="639"/>
      <c r="Q241" s="78"/>
      <c r="R241" s="176"/>
      <c r="S241" s="176"/>
      <c r="T241" s="182"/>
      <c r="U241" s="182"/>
      <c r="V241" s="728"/>
      <c r="W241" s="726"/>
      <c r="X241" s="717"/>
      <c r="Y241" s="717"/>
      <c r="Z241" s="717"/>
      <c r="AA241" s="726"/>
      <c r="AB241" s="726"/>
      <c r="AC241" s="182"/>
    </row>
    <row r="242" ht="20.25" customHeight="1">
      <c r="A242" s="176"/>
      <c r="B242" s="176"/>
      <c r="C242" s="339"/>
      <c r="D242" s="176"/>
      <c r="E242" s="964" t="str">
        <f>'R08賦集'!C89</f>
        <v>重田 正史</v>
      </c>
      <c r="F242" s="109"/>
      <c r="G242" s="726" t="s">
        <v>537</v>
      </c>
      <c r="I242" s="727"/>
      <c r="J242" s="706"/>
      <c r="K242" s="707"/>
      <c r="L242" s="339"/>
      <c r="M242" s="740" t="str">
        <f>E242</f>
        <v>重田 正史</v>
      </c>
      <c r="N242" s="109"/>
      <c r="O242" s="726" t="s">
        <v>537</v>
      </c>
      <c r="Q242" s="727"/>
      <c r="R242" s="176"/>
      <c r="S242" s="176"/>
      <c r="T242" s="182"/>
      <c r="U242" s="182"/>
      <c r="V242" s="728"/>
      <c r="W242" s="726"/>
      <c r="X242" s="717"/>
      <c r="Y242" s="717"/>
      <c r="Z242" s="717"/>
      <c r="AA242" s="726"/>
      <c r="AB242" s="726"/>
      <c r="AC242" s="182"/>
    </row>
    <row r="243" ht="20.25" customHeight="1">
      <c r="A243" s="176"/>
      <c r="B243" s="176"/>
      <c r="C243" s="339"/>
      <c r="D243" s="176"/>
      <c r="E243" s="519"/>
      <c r="F243" s="519"/>
      <c r="G243" s="731"/>
      <c r="H243" s="519"/>
      <c r="I243" s="727"/>
      <c r="J243" s="706"/>
      <c r="K243" s="707"/>
      <c r="L243" s="339"/>
      <c r="M243" s="176"/>
      <c r="N243" s="176"/>
      <c r="O243" s="177"/>
      <c r="P243" s="176"/>
      <c r="Q243" s="727"/>
      <c r="R243" s="176"/>
      <c r="S243" s="176"/>
      <c r="T243" s="182"/>
      <c r="U243" s="182"/>
      <c r="V243" s="728"/>
      <c r="W243" s="726"/>
      <c r="X243" s="717"/>
      <c r="Y243" s="717"/>
      <c r="Z243" s="717"/>
      <c r="AA243" s="726"/>
      <c r="AB243" s="726"/>
      <c r="AC243" s="182"/>
    </row>
    <row r="244" ht="20.25" customHeight="1">
      <c r="A244" s="176"/>
      <c r="B244" s="176"/>
      <c r="C244" s="339"/>
      <c r="D244" s="176"/>
      <c r="E244" s="975" t="s">
        <v>707</v>
      </c>
      <c r="F244" s="736" t="str">
        <f>F246-F245</f>
        <v>270</v>
      </c>
      <c r="G244" s="737" t="s">
        <v>706</v>
      </c>
      <c r="H244" s="176"/>
      <c r="I244" s="727"/>
      <c r="J244" s="706"/>
      <c r="K244" s="707"/>
      <c r="L244" s="339"/>
      <c r="M244" s="176"/>
      <c r="N244" s="176"/>
      <c r="O244" s="177"/>
      <c r="P244" s="176"/>
      <c r="Q244" s="727"/>
      <c r="R244" s="176"/>
      <c r="S244" s="176"/>
      <c r="T244" s="182"/>
      <c r="U244" s="182"/>
      <c r="V244" s="728"/>
      <c r="W244" s="726"/>
      <c r="X244" s="717"/>
      <c r="Y244" s="717"/>
      <c r="Z244" s="717"/>
      <c r="AA244" s="726"/>
      <c r="AB244" s="726"/>
      <c r="AC244" s="182"/>
    </row>
    <row r="245" ht="20.25" customHeight="1">
      <c r="A245" s="176"/>
      <c r="B245" s="176"/>
      <c r="C245" s="339"/>
      <c r="D245" s="176"/>
      <c r="E245" s="976" t="s">
        <v>824</v>
      </c>
      <c r="F245" s="739" t="str">
        <f>'R08賦集'!T89</f>
        <v>500</v>
      </c>
      <c r="G245" s="737" t="s">
        <v>706</v>
      </c>
      <c r="H245" s="176"/>
      <c r="I245" s="727"/>
      <c r="J245" s="706"/>
      <c r="K245" s="707"/>
      <c r="L245" s="339"/>
      <c r="M245" s="740" t="s">
        <v>709</v>
      </c>
      <c r="N245" s="967" t="str">
        <f>F246</f>
        <v>770</v>
      </c>
      <c r="O245" s="742" t="s">
        <v>706</v>
      </c>
      <c r="P245" s="109"/>
      <c r="Q245" s="743"/>
      <c r="R245" s="176"/>
      <c r="S245" s="176"/>
      <c r="T245" s="182"/>
      <c r="U245" s="182"/>
      <c r="V245" s="728"/>
      <c r="W245" s="726"/>
      <c r="X245" s="717"/>
      <c r="Y245" s="717"/>
      <c r="Z245" s="717"/>
      <c r="AA245" s="726"/>
      <c r="AB245" s="726"/>
      <c r="AC245" s="182"/>
    </row>
    <row r="246" ht="20.25" customHeight="1">
      <c r="A246" s="176"/>
      <c r="B246" s="176"/>
      <c r="C246" s="339"/>
      <c r="D246" s="176"/>
      <c r="E246" s="975" t="s">
        <v>710</v>
      </c>
      <c r="F246" s="744" t="str">
        <f>'R08賦集'!X89</f>
        <v>770</v>
      </c>
      <c r="G246" s="737" t="s">
        <v>706</v>
      </c>
      <c r="H246" s="176"/>
      <c r="I246" s="727"/>
      <c r="J246" s="706"/>
      <c r="K246" s="707"/>
      <c r="L246" s="339"/>
      <c r="M246" s="176"/>
      <c r="N246" s="176"/>
      <c r="O246" s="177"/>
      <c r="P246" s="176"/>
      <c r="Q246" s="727"/>
      <c r="R246" s="176"/>
      <c r="S246" s="176"/>
      <c r="T246" s="182"/>
      <c r="U246" s="182"/>
      <c r="V246" s="728"/>
      <c r="W246" s="726"/>
      <c r="X246" s="717"/>
      <c r="Y246" s="717"/>
      <c r="Z246" s="717"/>
      <c r="AA246" s="726"/>
      <c r="AB246" s="726"/>
      <c r="AC246" s="182"/>
    </row>
    <row r="247" ht="20.25" customHeight="1">
      <c r="A247" s="176"/>
      <c r="B247" s="176"/>
      <c r="C247" s="339"/>
      <c r="D247" s="745" t="str">
        <f>$Y$2</f>
        <v>　上記金額を令和08年度の賦課金として、令和08年４月末日迄に納入願います。</v>
      </c>
      <c r="H247" s="176"/>
      <c r="I247" s="727"/>
      <c r="J247" s="706"/>
      <c r="K247" s="707"/>
      <c r="L247" s="339"/>
      <c r="M247" s="745" t="str">
        <f>$Z$2</f>
        <v>　上記金額を令和08年度の賦課金として領収いたしました。</v>
      </c>
      <c r="Q247" s="727"/>
      <c r="R247" s="176"/>
      <c r="S247" s="176"/>
      <c r="T247" s="182"/>
      <c r="U247" s="182"/>
      <c r="V247" s="728"/>
      <c r="W247" s="726"/>
      <c r="X247" s="717"/>
      <c r="Y247" s="717"/>
      <c r="Z247" s="717"/>
      <c r="AA247" s="726"/>
      <c r="AB247" s="726"/>
      <c r="AC247" s="182"/>
    </row>
    <row r="248" ht="20.25" customHeight="1">
      <c r="A248" s="176"/>
      <c r="B248" s="176"/>
      <c r="C248" s="339"/>
      <c r="H248" s="176"/>
      <c r="I248" s="727"/>
      <c r="J248" s="706"/>
      <c r="K248" s="707"/>
      <c r="L248" s="339"/>
      <c r="Q248" s="727"/>
      <c r="R248" s="176"/>
      <c r="S248" s="176"/>
      <c r="T248" s="182"/>
      <c r="U248" s="182"/>
      <c r="V248" s="728"/>
      <c r="W248" s="726"/>
      <c r="X248" s="717"/>
      <c r="Y248" s="717"/>
      <c r="Z248" s="717"/>
      <c r="AA248" s="726"/>
      <c r="AB248" s="726"/>
      <c r="AC248" s="182"/>
    </row>
    <row r="249" ht="20.25" customHeight="1">
      <c r="A249" s="176"/>
      <c r="B249" s="176"/>
      <c r="C249" s="339"/>
      <c r="H249" s="176"/>
      <c r="I249" s="727"/>
      <c r="J249" s="706"/>
      <c r="K249" s="707"/>
      <c r="L249" s="339"/>
      <c r="Q249" s="727"/>
      <c r="R249" s="176"/>
      <c r="S249" s="176"/>
      <c r="T249" s="182"/>
      <c r="U249" s="182"/>
      <c r="V249" s="728"/>
      <c r="W249" s="726"/>
      <c r="X249" s="717"/>
      <c r="Y249" s="717"/>
      <c r="Z249" s="717"/>
      <c r="AA249" s="726"/>
      <c r="AB249" s="726"/>
      <c r="AC249" s="182"/>
    </row>
    <row r="250" ht="20.25" customHeight="1">
      <c r="A250" s="176"/>
      <c r="B250" s="176"/>
      <c r="C250" s="339"/>
      <c r="H250" s="176"/>
      <c r="I250" s="727"/>
      <c r="J250" s="706"/>
      <c r="K250" s="707"/>
      <c r="L250" s="339"/>
      <c r="Q250" s="727"/>
      <c r="R250" s="176"/>
      <c r="S250" s="176"/>
      <c r="T250" s="182"/>
      <c r="U250" s="182"/>
      <c r="V250" s="728"/>
      <c r="W250" s="726"/>
      <c r="X250" s="717"/>
      <c r="Y250" s="717"/>
      <c r="Z250" s="717"/>
      <c r="AA250" s="726"/>
      <c r="AB250" s="726"/>
      <c r="AC250" s="182"/>
    </row>
    <row r="251" ht="20.25" customHeight="1">
      <c r="A251" s="176"/>
      <c r="B251" s="176"/>
      <c r="C251" s="339"/>
      <c r="D251" s="746" t="str">
        <f>$D$30</f>
        <v>令和08年　4　月　   日</v>
      </c>
      <c r="I251" s="747"/>
      <c r="J251" s="748"/>
      <c r="K251" s="749"/>
      <c r="L251" s="750"/>
      <c r="M251" s="726"/>
      <c r="Q251" s="747"/>
      <c r="R251" s="176"/>
      <c r="S251" s="176"/>
      <c r="T251" s="182"/>
      <c r="U251" s="182"/>
      <c r="V251" s="728"/>
      <c r="W251" s="726"/>
      <c r="X251" s="717"/>
      <c r="Y251" s="717"/>
      <c r="Z251" s="717"/>
      <c r="AA251" s="726"/>
      <c r="AB251" s="726"/>
      <c r="AC251" s="182"/>
    </row>
    <row r="252" ht="20.25" customHeight="1">
      <c r="A252" s="751"/>
      <c r="B252" s="751"/>
      <c r="C252" s="752"/>
      <c r="D252" s="753" t="str">
        <f>D14</f>
        <v>片岡農産組合長　久保田　要</v>
      </c>
      <c r="I252" s="754"/>
      <c r="J252" s="755"/>
      <c r="K252" s="756"/>
      <c r="L252" s="752"/>
      <c r="M252" s="753" t="str">
        <f>$D$796</f>
        <v>片岡農産組合長　久保田　要</v>
      </c>
      <c r="Q252" s="757"/>
      <c r="R252" s="176"/>
      <c r="S252" s="176"/>
      <c r="T252" s="182"/>
      <c r="U252" s="182"/>
      <c r="V252" s="728"/>
      <c r="W252" s="726"/>
      <c r="X252" s="717"/>
      <c r="Y252" s="717"/>
      <c r="Z252" s="717"/>
      <c r="AA252" s="726"/>
      <c r="AB252" s="726"/>
      <c r="AC252" s="182"/>
    </row>
    <row r="253" ht="20.25" customHeight="1">
      <c r="A253" s="751"/>
      <c r="B253" s="751"/>
      <c r="C253" s="752"/>
      <c r="I253" s="754"/>
      <c r="J253" s="755"/>
      <c r="K253" s="756"/>
      <c r="L253" s="752"/>
      <c r="Q253" s="757"/>
      <c r="R253" s="176"/>
      <c r="S253" s="176"/>
      <c r="T253" s="182"/>
      <c r="U253" s="182"/>
      <c r="V253" s="728"/>
      <c r="W253" s="726"/>
      <c r="X253" s="717"/>
      <c r="Y253" s="717"/>
      <c r="Z253" s="717"/>
      <c r="AA253" s="726"/>
      <c r="AB253" s="726"/>
      <c r="AC253" s="182"/>
    </row>
    <row r="254" ht="20.25" customHeight="1">
      <c r="A254" s="176"/>
      <c r="B254" s="176"/>
      <c r="C254" s="496"/>
      <c r="D254" s="497"/>
      <c r="E254" s="497"/>
      <c r="F254" s="497"/>
      <c r="G254" s="758"/>
      <c r="H254" s="497"/>
      <c r="I254" s="759"/>
      <c r="J254" s="706"/>
      <c r="K254" s="707"/>
      <c r="L254" s="496"/>
      <c r="M254" s="497"/>
      <c r="N254" s="497"/>
      <c r="O254" s="758"/>
      <c r="P254" s="497"/>
      <c r="Q254" s="759"/>
      <c r="R254" s="176"/>
      <c r="S254" s="176"/>
      <c r="T254" s="182"/>
      <c r="U254" s="182"/>
      <c r="V254" s="728"/>
      <c r="W254" s="726"/>
      <c r="X254" s="717"/>
      <c r="Y254" s="717"/>
      <c r="Z254" s="717"/>
      <c r="AA254" s="726"/>
      <c r="AB254" s="726"/>
      <c r="AC254" s="182"/>
    </row>
    <row r="255" ht="27.0" customHeight="1">
      <c r="A255" s="176"/>
      <c r="B255" s="176"/>
      <c r="C255" s="497"/>
      <c r="D255" s="497"/>
      <c r="E255" s="497"/>
      <c r="F255" s="497"/>
      <c r="G255" s="758"/>
      <c r="H255" s="497"/>
      <c r="I255" s="497"/>
      <c r="J255" s="760"/>
      <c r="K255" s="761"/>
      <c r="L255" s="497"/>
      <c r="M255" s="497"/>
      <c r="N255" s="497"/>
      <c r="O255" s="758"/>
      <c r="P255" s="497"/>
      <c r="Q255" s="497"/>
      <c r="R255" s="176"/>
      <c r="S255" s="176"/>
      <c r="T255" s="182"/>
      <c r="U255" s="182"/>
      <c r="V255" s="728"/>
      <c r="W255" s="726"/>
      <c r="X255" s="717"/>
      <c r="Y255" s="717"/>
      <c r="Z255" s="717"/>
      <c r="AA255" s="726"/>
      <c r="AB255" s="726"/>
      <c r="AC255" s="182"/>
    </row>
    <row r="256" ht="27.0" customHeight="1">
      <c r="A256" s="176"/>
      <c r="B256" s="176"/>
      <c r="C256" s="176"/>
      <c r="D256" s="176"/>
      <c r="E256" s="176"/>
      <c r="F256" s="176"/>
      <c r="G256" s="177"/>
      <c r="H256" s="176"/>
      <c r="I256" s="176"/>
      <c r="J256" s="706"/>
      <c r="K256" s="707"/>
      <c r="L256" s="176"/>
      <c r="M256" s="176"/>
      <c r="N256" s="176"/>
      <c r="O256" s="177"/>
      <c r="P256" s="176"/>
      <c r="Q256" s="176"/>
      <c r="R256" s="176"/>
      <c r="S256" s="176"/>
      <c r="T256" s="182"/>
      <c r="U256" s="182"/>
      <c r="V256" s="728"/>
      <c r="W256" s="726"/>
      <c r="X256" s="717"/>
      <c r="Y256" s="717"/>
      <c r="Z256" s="717"/>
      <c r="AA256" s="726"/>
      <c r="AB256" s="726"/>
      <c r="AC256" s="182"/>
    </row>
    <row r="257" ht="20.25" customHeight="1">
      <c r="A257" s="176"/>
      <c r="B257" s="176"/>
      <c r="C257" s="713" t="s">
        <v>820</v>
      </c>
      <c r="D257" s="88"/>
      <c r="E257" s="88"/>
      <c r="F257" s="88"/>
      <c r="G257" s="88"/>
      <c r="H257" s="88"/>
      <c r="I257" s="66"/>
      <c r="J257" s="706"/>
      <c r="K257" s="707"/>
      <c r="L257" s="713" t="s">
        <v>821</v>
      </c>
      <c r="M257" s="88"/>
      <c r="N257" s="88"/>
      <c r="O257" s="88"/>
      <c r="P257" s="88"/>
      <c r="Q257" s="66"/>
      <c r="R257" s="176"/>
      <c r="S257" s="176"/>
      <c r="T257" s="182"/>
      <c r="U257" s="182"/>
      <c r="V257" s="728"/>
      <c r="W257" s="726"/>
      <c r="X257" s="717"/>
      <c r="Y257" s="717"/>
      <c r="Z257" s="717"/>
      <c r="AA257" s="726"/>
      <c r="AB257" s="726"/>
      <c r="AC257" s="182"/>
    </row>
    <row r="258" ht="20.25" customHeight="1">
      <c r="A258" s="176"/>
      <c r="B258" s="176"/>
      <c r="C258" s="639"/>
      <c r="I258" s="78"/>
      <c r="J258" s="706"/>
      <c r="K258" s="707"/>
      <c r="L258" s="639"/>
      <c r="Q258" s="78"/>
      <c r="R258" s="176"/>
      <c r="S258" s="176"/>
      <c r="T258" s="182"/>
      <c r="U258" s="182"/>
      <c r="V258" s="728"/>
      <c r="W258" s="726"/>
      <c r="X258" s="717"/>
      <c r="Y258" s="717"/>
      <c r="Z258" s="717"/>
      <c r="AA258" s="726"/>
      <c r="AB258" s="726"/>
      <c r="AC258" s="182"/>
    </row>
    <row r="259" ht="20.25" customHeight="1">
      <c r="A259" s="176"/>
      <c r="B259" s="176"/>
      <c r="C259" s="969"/>
      <c r="D259" s="970"/>
      <c r="E259" s="971" t="str">
        <f>'R08賦集'!C90</f>
        <v>渋谷 誉(イネ)</v>
      </c>
      <c r="G259" s="726" t="s">
        <v>537</v>
      </c>
      <c r="I259" s="972"/>
      <c r="J259" s="706"/>
      <c r="K259" s="707"/>
      <c r="L259" s="339"/>
      <c r="M259" s="740" t="str">
        <f>E259</f>
        <v>渋谷 誉(イネ)</v>
      </c>
      <c r="N259" s="109"/>
      <c r="O259" s="726" t="s">
        <v>537</v>
      </c>
      <c r="Q259" s="727"/>
      <c r="R259" s="176"/>
      <c r="S259" s="176"/>
      <c r="T259" s="182"/>
      <c r="U259" s="182"/>
      <c r="V259" s="728"/>
      <c r="W259" s="726"/>
      <c r="X259" s="717"/>
      <c r="Y259" s="717"/>
      <c r="Z259" s="717"/>
      <c r="AA259" s="726"/>
      <c r="AB259" s="726"/>
      <c r="AC259" s="182"/>
    </row>
    <row r="260" ht="20.25" customHeight="1">
      <c r="A260" s="176"/>
      <c r="B260" s="176"/>
      <c r="C260" s="339"/>
      <c r="D260" s="176"/>
      <c r="E260" s="973"/>
      <c r="F260" s="973"/>
      <c r="G260" s="974"/>
      <c r="H260" s="519"/>
      <c r="I260" s="727"/>
      <c r="J260" s="706"/>
      <c r="K260" s="707"/>
      <c r="L260" s="339"/>
      <c r="M260" s="176"/>
      <c r="N260" s="176"/>
      <c r="O260" s="177"/>
      <c r="P260" s="176"/>
      <c r="Q260" s="727"/>
      <c r="R260" s="176"/>
      <c r="S260" s="176"/>
      <c r="T260" s="182"/>
      <c r="U260" s="182"/>
      <c r="V260" s="728"/>
      <c r="W260" s="726"/>
      <c r="X260" s="717"/>
      <c r="Y260" s="717"/>
      <c r="Z260" s="717"/>
      <c r="AA260" s="726"/>
      <c r="AB260" s="726"/>
      <c r="AC260" s="182"/>
    </row>
    <row r="261" ht="20.25" customHeight="1">
      <c r="A261" s="176"/>
      <c r="B261" s="176"/>
      <c r="C261" s="339"/>
      <c r="D261" s="176"/>
      <c r="E261" s="975" t="s">
        <v>707</v>
      </c>
      <c r="F261" s="736" t="str">
        <f>F263-F262</f>
        <v>2,710</v>
      </c>
      <c r="G261" s="737" t="s">
        <v>706</v>
      </c>
      <c r="H261" s="176"/>
      <c r="I261" s="727"/>
      <c r="J261" s="706"/>
      <c r="K261" s="707"/>
      <c r="L261" s="339"/>
      <c r="M261" s="176"/>
      <c r="N261" s="176"/>
      <c r="O261" s="177"/>
      <c r="P261" s="176"/>
      <c r="Q261" s="727"/>
      <c r="R261" s="176"/>
      <c r="S261" s="176"/>
      <c r="T261" s="182"/>
      <c r="U261" s="182"/>
      <c r="V261" s="728"/>
      <c r="W261" s="726"/>
      <c r="X261" s="717"/>
      <c r="Y261" s="717"/>
      <c r="Z261" s="717"/>
      <c r="AA261" s="726"/>
      <c r="AB261" s="726"/>
      <c r="AC261" s="182"/>
    </row>
    <row r="262" ht="20.25" customHeight="1">
      <c r="A262" s="176"/>
      <c r="B262" s="176"/>
      <c r="C262" s="339"/>
      <c r="D262" s="176"/>
      <c r="E262" s="976" t="s">
        <v>824</v>
      </c>
      <c r="F262" s="739" t="str">
        <f>'R08賦集'!T90</f>
        <v>500</v>
      </c>
      <c r="G262" s="737" t="s">
        <v>706</v>
      </c>
      <c r="H262" s="176"/>
      <c r="I262" s="727"/>
      <c r="J262" s="706"/>
      <c r="K262" s="707"/>
      <c r="L262" s="339"/>
      <c r="M262" s="740" t="s">
        <v>709</v>
      </c>
      <c r="N262" s="967" t="str">
        <f>F263</f>
        <v>3,210</v>
      </c>
      <c r="O262" s="742" t="s">
        <v>706</v>
      </c>
      <c r="P262" s="109"/>
      <c r="Q262" s="743"/>
      <c r="R262" s="176"/>
      <c r="S262" s="176"/>
      <c r="T262" s="182"/>
      <c r="U262" s="182"/>
      <c r="V262" s="728"/>
      <c r="W262" s="726"/>
      <c r="X262" s="717"/>
      <c r="Y262" s="717"/>
      <c r="Z262" s="717"/>
      <c r="AA262" s="726"/>
      <c r="AB262" s="726"/>
      <c r="AC262" s="182"/>
    </row>
    <row r="263" ht="20.25" customHeight="1">
      <c r="A263" s="176"/>
      <c r="B263" s="176"/>
      <c r="C263" s="339"/>
      <c r="D263" s="176"/>
      <c r="E263" s="975" t="s">
        <v>710</v>
      </c>
      <c r="F263" s="744" t="str">
        <f>'R08賦集'!X90</f>
        <v>3,210</v>
      </c>
      <c r="G263" s="737" t="s">
        <v>706</v>
      </c>
      <c r="H263" s="176"/>
      <c r="I263" s="727"/>
      <c r="J263" s="706"/>
      <c r="K263" s="707"/>
      <c r="L263" s="339"/>
      <c r="M263" s="176"/>
      <c r="N263" s="176"/>
      <c r="O263" s="177"/>
      <c r="P263" s="176"/>
      <c r="Q263" s="727"/>
      <c r="R263" s="176"/>
      <c r="S263" s="176"/>
      <c r="T263" s="182"/>
      <c r="U263" s="182"/>
      <c r="V263" s="728"/>
      <c r="W263" s="726"/>
      <c r="X263" s="717"/>
      <c r="Y263" s="717"/>
      <c r="Z263" s="717"/>
      <c r="AA263" s="726"/>
      <c r="AB263" s="726"/>
      <c r="AC263" s="182"/>
    </row>
    <row r="264" ht="20.25" customHeight="1">
      <c r="A264" s="176"/>
      <c r="B264" s="176"/>
      <c r="C264" s="339"/>
      <c r="D264" s="745" t="str">
        <f>$Y$2</f>
        <v>　上記金額を令和08年度の賦課金として、令和08年４月末日迄に納入願います。</v>
      </c>
      <c r="H264" s="176"/>
      <c r="I264" s="727"/>
      <c r="J264" s="706"/>
      <c r="K264" s="707"/>
      <c r="L264" s="339"/>
      <c r="M264" s="745" t="str">
        <f>$Z$2</f>
        <v>　上記金額を令和08年度の賦課金として領収いたしました。</v>
      </c>
      <c r="Q264" s="727"/>
      <c r="R264" s="176"/>
      <c r="S264" s="176"/>
      <c r="T264" s="182"/>
      <c r="U264" s="182"/>
      <c r="V264" s="728"/>
      <c r="W264" s="726"/>
      <c r="X264" s="717"/>
      <c r="Y264" s="717"/>
      <c r="Z264" s="717"/>
      <c r="AA264" s="726"/>
      <c r="AB264" s="726"/>
      <c r="AC264" s="182"/>
    </row>
    <row r="265" ht="20.25" customHeight="1">
      <c r="A265" s="176"/>
      <c r="B265" s="176"/>
      <c r="C265" s="339"/>
      <c r="H265" s="176"/>
      <c r="I265" s="727"/>
      <c r="J265" s="706"/>
      <c r="K265" s="707"/>
      <c r="L265" s="339"/>
      <c r="Q265" s="727"/>
      <c r="R265" s="176"/>
      <c r="S265" s="176"/>
      <c r="T265" s="182"/>
      <c r="U265" s="182"/>
      <c r="V265" s="728"/>
      <c r="W265" s="726"/>
      <c r="X265" s="717"/>
      <c r="Y265" s="717"/>
      <c r="Z265" s="717"/>
      <c r="AA265" s="726"/>
      <c r="AB265" s="726"/>
      <c r="AC265" s="182"/>
    </row>
    <row r="266" ht="20.25" customHeight="1">
      <c r="A266" s="176"/>
      <c r="B266" s="176"/>
      <c r="C266" s="339"/>
      <c r="H266" s="176"/>
      <c r="I266" s="727"/>
      <c r="J266" s="706"/>
      <c r="K266" s="707"/>
      <c r="L266" s="339"/>
      <c r="Q266" s="727"/>
      <c r="R266" s="176"/>
      <c r="S266" s="176"/>
      <c r="T266" s="182"/>
      <c r="U266" s="182"/>
      <c r="V266" s="728"/>
      <c r="W266" s="726"/>
      <c r="X266" s="717"/>
      <c r="Y266" s="717"/>
      <c r="Z266" s="717"/>
      <c r="AA266" s="726"/>
      <c r="AB266" s="726"/>
      <c r="AC266" s="182"/>
    </row>
    <row r="267" ht="20.25" customHeight="1">
      <c r="A267" s="176"/>
      <c r="B267" s="176"/>
      <c r="C267" s="339"/>
      <c r="H267" s="176"/>
      <c r="I267" s="727"/>
      <c r="J267" s="706"/>
      <c r="K267" s="707"/>
      <c r="L267" s="339"/>
      <c r="Q267" s="727"/>
      <c r="R267" s="176"/>
      <c r="S267" s="176"/>
      <c r="T267" s="182"/>
      <c r="U267" s="182"/>
      <c r="V267" s="728"/>
      <c r="W267" s="726"/>
      <c r="X267" s="717"/>
      <c r="Y267" s="717"/>
      <c r="Z267" s="717"/>
      <c r="AA267" s="726"/>
      <c r="AB267" s="726"/>
      <c r="AC267" s="182"/>
    </row>
    <row r="268" ht="20.25" customHeight="1">
      <c r="A268" s="176"/>
      <c r="B268" s="176"/>
      <c r="C268" s="339"/>
      <c r="D268" s="746" t="str">
        <f>$D$30</f>
        <v>令和08年　4　月　   日</v>
      </c>
      <c r="I268" s="977"/>
      <c r="J268" s="706"/>
      <c r="K268" s="707"/>
      <c r="L268" s="750"/>
      <c r="M268" s="726"/>
      <c r="Q268" s="747"/>
      <c r="R268" s="176"/>
      <c r="S268" s="176"/>
      <c r="T268" s="182"/>
      <c r="U268" s="182"/>
      <c r="V268" s="728"/>
      <c r="W268" s="726"/>
      <c r="X268" s="717"/>
      <c r="Y268" s="717"/>
      <c r="Z268" s="717"/>
      <c r="AA268" s="726"/>
      <c r="AB268" s="726"/>
      <c r="AC268" s="182"/>
    </row>
    <row r="269" ht="20.25" customHeight="1">
      <c r="A269" s="176"/>
      <c r="B269" s="176"/>
      <c r="C269" s="339"/>
      <c r="D269" s="753" t="str">
        <f>D14</f>
        <v>片岡農産組合長　久保田　要</v>
      </c>
      <c r="I269" s="727"/>
      <c r="J269" s="706"/>
      <c r="K269" s="707"/>
      <c r="L269" s="752"/>
      <c r="M269" s="753" t="str">
        <f>$D$796</f>
        <v>片岡農産組合長　久保田　要</v>
      </c>
      <c r="Q269" s="757"/>
      <c r="R269" s="176"/>
      <c r="S269" s="176"/>
      <c r="T269" s="182"/>
      <c r="U269" s="182"/>
      <c r="V269" s="728"/>
      <c r="W269" s="726"/>
      <c r="X269" s="717"/>
      <c r="Y269" s="717"/>
      <c r="Z269" s="717"/>
      <c r="AA269" s="726"/>
      <c r="AB269" s="726"/>
      <c r="AC269" s="182"/>
    </row>
    <row r="270" ht="20.25" customHeight="1">
      <c r="A270" s="176"/>
      <c r="B270" s="176"/>
      <c r="C270" s="339"/>
      <c r="I270" s="727"/>
      <c r="J270" s="706"/>
      <c r="K270" s="707"/>
      <c r="L270" s="752"/>
      <c r="Q270" s="757"/>
      <c r="R270" s="176"/>
      <c r="S270" s="176"/>
      <c r="T270" s="182"/>
      <c r="U270" s="182"/>
      <c r="V270" s="728"/>
      <c r="W270" s="726"/>
      <c r="X270" s="717"/>
      <c r="Y270" s="717"/>
      <c r="Z270" s="717"/>
      <c r="AA270" s="726"/>
      <c r="AB270" s="726"/>
      <c r="AC270" s="182"/>
    </row>
    <row r="271" ht="20.25" customHeight="1">
      <c r="A271" s="176"/>
      <c r="B271" s="176"/>
      <c r="C271" s="496"/>
      <c r="D271" s="497"/>
      <c r="E271" s="497"/>
      <c r="F271" s="497"/>
      <c r="G271" s="758"/>
      <c r="H271" s="497"/>
      <c r="I271" s="759"/>
      <c r="J271" s="706"/>
      <c r="K271" s="707"/>
      <c r="L271" s="496"/>
      <c r="M271" s="497"/>
      <c r="N271" s="497"/>
      <c r="O271" s="758"/>
      <c r="P271" s="497"/>
      <c r="Q271" s="759"/>
      <c r="R271" s="176"/>
      <c r="S271" s="176"/>
      <c r="T271" s="182"/>
      <c r="U271" s="182"/>
      <c r="V271" s="728"/>
      <c r="W271" s="726"/>
      <c r="X271" s="717"/>
      <c r="Y271" s="717"/>
      <c r="Z271" s="717"/>
      <c r="AA271" s="726"/>
      <c r="AB271" s="726"/>
      <c r="AC271" s="182"/>
    </row>
    <row r="272" ht="27.0" customHeight="1">
      <c r="A272" s="176"/>
      <c r="B272" s="176"/>
      <c r="C272" s="176"/>
      <c r="D272" s="176"/>
      <c r="E272" s="176"/>
      <c r="F272" s="176"/>
      <c r="G272" s="177"/>
      <c r="H272" s="176"/>
      <c r="I272" s="176"/>
      <c r="J272" s="706"/>
      <c r="K272" s="707"/>
      <c r="L272" s="176"/>
      <c r="M272" s="176"/>
      <c r="N272" s="176"/>
      <c r="O272" s="177"/>
      <c r="P272" s="176"/>
      <c r="Q272" s="176"/>
      <c r="R272" s="176"/>
      <c r="S272" s="176"/>
      <c r="T272" s="182"/>
      <c r="U272" s="182"/>
      <c r="V272" s="728"/>
      <c r="W272" s="726"/>
      <c r="X272" s="717"/>
      <c r="Y272" s="717"/>
      <c r="Z272" s="717"/>
      <c r="AA272" s="726"/>
      <c r="AB272" s="726"/>
      <c r="AC272" s="182"/>
    </row>
    <row r="273" ht="27.0" customHeight="1">
      <c r="A273" s="176"/>
      <c r="B273" s="176"/>
      <c r="C273" s="176"/>
      <c r="D273" s="176"/>
      <c r="E273" s="176"/>
      <c r="F273" s="176"/>
      <c r="G273" s="177"/>
      <c r="H273" s="176"/>
      <c r="I273" s="176"/>
      <c r="J273" s="706"/>
      <c r="K273" s="707"/>
      <c r="L273" s="176"/>
      <c r="M273" s="176"/>
      <c r="N273" s="176"/>
      <c r="O273" s="177"/>
      <c r="P273" s="176"/>
      <c r="Q273" s="176"/>
      <c r="R273" s="176"/>
      <c r="S273" s="176"/>
      <c r="T273" s="182"/>
      <c r="U273" s="182"/>
      <c r="V273" s="728"/>
      <c r="W273" s="726"/>
      <c r="X273" s="717"/>
      <c r="Y273" s="717"/>
      <c r="Z273" s="717"/>
      <c r="AA273" s="726"/>
      <c r="AB273" s="726"/>
      <c r="AC273" s="182"/>
    </row>
    <row r="274" ht="20.25" customHeight="1">
      <c r="A274" s="176"/>
      <c r="B274" s="176"/>
      <c r="C274" s="713" t="s">
        <v>820</v>
      </c>
      <c r="D274" s="88"/>
      <c r="E274" s="88"/>
      <c r="F274" s="88"/>
      <c r="G274" s="88"/>
      <c r="H274" s="88"/>
      <c r="I274" s="66"/>
      <c r="J274" s="714"/>
      <c r="K274" s="707"/>
      <c r="L274" s="713" t="s">
        <v>821</v>
      </c>
      <c r="M274" s="88"/>
      <c r="N274" s="88"/>
      <c r="O274" s="88"/>
      <c r="P274" s="88"/>
      <c r="Q274" s="66"/>
      <c r="R274" s="176"/>
      <c r="S274" s="176"/>
      <c r="T274" s="182"/>
      <c r="U274" s="182"/>
      <c r="V274" s="728"/>
      <c r="W274" s="726"/>
      <c r="X274" s="717"/>
      <c r="Y274" s="717"/>
      <c r="Z274" s="717"/>
      <c r="AA274" s="726"/>
      <c r="AB274" s="726"/>
      <c r="AC274" s="182"/>
    </row>
    <row r="275" ht="20.25" customHeight="1">
      <c r="A275" s="176"/>
      <c r="B275" s="176"/>
      <c r="C275" s="639"/>
      <c r="I275" s="78"/>
      <c r="J275" s="706"/>
      <c r="K275" s="707"/>
      <c r="L275" s="639"/>
      <c r="Q275" s="78"/>
      <c r="R275" s="176"/>
      <c r="S275" s="176"/>
      <c r="T275" s="182"/>
      <c r="U275" s="182"/>
      <c r="V275" s="728"/>
      <c r="W275" s="726"/>
      <c r="X275" s="717"/>
      <c r="Y275" s="717"/>
      <c r="Z275" s="717"/>
      <c r="AA275" s="726"/>
      <c r="AB275" s="726"/>
      <c r="AC275" s="182"/>
    </row>
    <row r="276" ht="20.25" customHeight="1">
      <c r="A276" s="176"/>
      <c r="B276" s="176"/>
      <c r="C276" s="339"/>
      <c r="D276" s="176"/>
      <c r="E276" s="964" t="str">
        <f>'R08賦集'!C91</f>
        <v>渋谷 悦子</v>
      </c>
      <c r="F276" s="109"/>
      <c r="G276" s="726" t="s">
        <v>537</v>
      </c>
      <c r="I276" s="727"/>
      <c r="J276" s="706"/>
      <c r="K276" s="707"/>
      <c r="L276" s="339"/>
      <c r="M276" s="740" t="str">
        <f>E276</f>
        <v>渋谷 悦子</v>
      </c>
      <c r="N276" s="109"/>
      <c r="O276" s="726" t="s">
        <v>537</v>
      </c>
      <c r="Q276" s="727"/>
      <c r="R276" s="176"/>
      <c r="S276" s="176"/>
      <c r="T276" s="182"/>
      <c r="U276" s="182"/>
      <c r="V276" s="728"/>
      <c r="W276" s="726"/>
      <c r="X276" s="717"/>
      <c r="Y276" s="717"/>
      <c r="Z276" s="717"/>
      <c r="AA276" s="726"/>
      <c r="AB276" s="726"/>
      <c r="AC276" s="182"/>
    </row>
    <row r="277" ht="20.25" customHeight="1">
      <c r="A277" s="176"/>
      <c r="B277" s="176"/>
      <c r="C277" s="339"/>
      <c r="D277" s="176"/>
      <c r="E277" s="519"/>
      <c r="F277" s="519"/>
      <c r="G277" s="731"/>
      <c r="H277" s="519"/>
      <c r="I277" s="727"/>
      <c r="J277" s="706"/>
      <c r="K277" s="707"/>
      <c r="L277" s="339"/>
      <c r="M277" s="176"/>
      <c r="N277" s="176"/>
      <c r="O277" s="177"/>
      <c r="P277" s="176"/>
      <c r="Q277" s="727"/>
      <c r="R277" s="176"/>
      <c r="S277" s="176"/>
      <c r="T277" s="182"/>
      <c r="U277" s="182"/>
      <c r="V277" s="728"/>
      <c r="W277" s="726"/>
      <c r="X277" s="717"/>
      <c r="Y277" s="717"/>
      <c r="Z277" s="717"/>
      <c r="AA277" s="726"/>
      <c r="AB277" s="726"/>
      <c r="AC277" s="182"/>
    </row>
    <row r="278" ht="20.25" customHeight="1">
      <c r="A278" s="176"/>
      <c r="B278" s="176"/>
      <c r="C278" s="339"/>
      <c r="D278" s="176"/>
      <c r="E278" s="975" t="s">
        <v>707</v>
      </c>
      <c r="F278" s="736" t="str">
        <f>F280-F279</f>
        <v>11,690</v>
      </c>
      <c r="G278" s="737" t="s">
        <v>706</v>
      </c>
      <c r="H278" s="176"/>
      <c r="I278" s="727"/>
      <c r="J278" s="706"/>
      <c r="K278" s="707"/>
      <c r="L278" s="339"/>
      <c r="M278" s="176"/>
      <c r="N278" s="176"/>
      <c r="O278" s="177"/>
      <c r="P278" s="176"/>
      <c r="Q278" s="727"/>
      <c r="R278" s="176"/>
      <c r="S278" s="176"/>
      <c r="T278" s="182"/>
      <c r="U278" s="182"/>
      <c r="V278" s="728"/>
      <c r="W278" s="726"/>
      <c r="X278" s="717"/>
      <c r="Y278" s="717"/>
      <c r="Z278" s="717"/>
      <c r="AA278" s="726"/>
      <c r="AB278" s="726"/>
      <c r="AC278" s="182"/>
    </row>
    <row r="279" ht="20.25" customHeight="1">
      <c r="A279" s="176"/>
      <c r="B279" s="176"/>
      <c r="C279" s="339"/>
      <c r="D279" s="176"/>
      <c r="E279" s="976" t="s">
        <v>824</v>
      </c>
      <c r="F279" s="739" t="str">
        <f>'R08賦集'!T91</f>
        <v>500</v>
      </c>
      <c r="G279" s="737" t="s">
        <v>706</v>
      </c>
      <c r="H279" s="176"/>
      <c r="I279" s="727"/>
      <c r="J279" s="706"/>
      <c r="K279" s="707"/>
      <c r="L279" s="339"/>
      <c r="M279" s="740" t="s">
        <v>709</v>
      </c>
      <c r="N279" s="967" t="str">
        <f>F280</f>
        <v>12,190</v>
      </c>
      <c r="O279" s="742" t="s">
        <v>706</v>
      </c>
      <c r="P279" s="109"/>
      <c r="Q279" s="743"/>
      <c r="R279" s="176"/>
      <c r="S279" s="176"/>
      <c r="T279" s="182"/>
      <c r="U279" s="182"/>
      <c r="V279" s="728"/>
      <c r="W279" s="726"/>
      <c r="X279" s="717"/>
      <c r="Y279" s="717"/>
      <c r="Z279" s="717"/>
      <c r="AA279" s="726"/>
      <c r="AB279" s="726"/>
      <c r="AC279" s="182"/>
    </row>
    <row r="280" ht="20.25" customHeight="1">
      <c r="A280" s="176"/>
      <c r="B280" s="176"/>
      <c r="C280" s="339"/>
      <c r="D280" s="176"/>
      <c r="E280" s="975" t="s">
        <v>710</v>
      </c>
      <c r="F280" s="744" t="str">
        <f>'R08賦集'!X91</f>
        <v>12,190</v>
      </c>
      <c r="G280" s="737" t="s">
        <v>706</v>
      </c>
      <c r="H280" s="176"/>
      <c r="I280" s="727"/>
      <c r="J280" s="706"/>
      <c r="K280" s="707"/>
      <c r="L280" s="339"/>
      <c r="M280" s="176"/>
      <c r="N280" s="176"/>
      <c r="O280" s="177"/>
      <c r="P280" s="176"/>
      <c r="Q280" s="727"/>
      <c r="R280" s="176"/>
      <c r="S280" s="176"/>
      <c r="T280" s="182"/>
      <c r="U280" s="182"/>
      <c r="V280" s="728"/>
      <c r="W280" s="726"/>
      <c r="X280" s="717"/>
      <c r="Y280" s="717"/>
      <c r="Z280" s="717"/>
      <c r="AA280" s="726"/>
      <c r="AB280" s="726"/>
      <c r="AC280" s="182"/>
    </row>
    <row r="281" ht="20.25" customHeight="1">
      <c r="A281" s="176"/>
      <c r="B281" s="176"/>
      <c r="C281" s="339"/>
      <c r="D281" s="745" t="str">
        <f>$Y$2</f>
        <v>　上記金額を令和08年度の賦課金として、令和08年４月末日迄に納入願います。</v>
      </c>
      <c r="H281" s="176"/>
      <c r="I281" s="727"/>
      <c r="J281" s="706"/>
      <c r="K281" s="707"/>
      <c r="L281" s="339"/>
      <c r="M281" s="745" t="str">
        <f>$Z$2</f>
        <v>　上記金額を令和08年度の賦課金として領収いたしました。</v>
      </c>
      <c r="Q281" s="727"/>
      <c r="R281" s="176"/>
      <c r="S281" s="176"/>
      <c r="T281" s="182"/>
      <c r="U281" s="182"/>
      <c r="V281" s="728"/>
      <c r="W281" s="726"/>
      <c r="X281" s="717"/>
      <c r="Y281" s="717"/>
      <c r="Z281" s="717"/>
      <c r="AA281" s="726"/>
      <c r="AB281" s="726"/>
      <c r="AC281" s="182"/>
    </row>
    <row r="282" ht="20.25" customHeight="1">
      <c r="A282" s="176"/>
      <c r="B282" s="176"/>
      <c r="C282" s="339"/>
      <c r="H282" s="176"/>
      <c r="I282" s="727"/>
      <c r="J282" s="706"/>
      <c r="K282" s="707"/>
      <c r="L282" s="339"/>
      <c r="Q282" s="727"/>
      <c r="R282" s="176"/>
      <c r="S282" s="176"/>
      <c r="T282" s="182"/>
      <c r="U282" s="182"/>
      <c r="V282" s="728"/>
      <c r="W282" s="726"/>
      <c r="X282" s="717"/>
      <c r="Y282" s="717"/>
      <c r="Z282" s="717"/>
      <c r="AA282" s="726"/>
      <c r="AB282" s="726"/>
      <c r="AC282" s="182"/>
    </row>
    <row r="283" ht="20.25" customHeight="1">
      <c r="A283" s="176"/>
      <c r="B283" s="176"/>
      <c r="C283" s="339"/>
      <c r="H283" s="176"/>
      <c r="I283" s="727"/>
      <c r="J283" s="706"/>
      <c r="K283" s="707"/>
      <c r="L283" s="339"/>
      <c r="Q283" s="727"/>
      <c r="R283" s="176"/>
      <c r="S283" s="176"/>
      <c r="T283" s="182"/>
      <c r="U283" s="182"/>
      <c r="V283" s="728"/>
      <c r="W283" s="726"/>
      <c r="X283" s="717"/>
      <c r="Y283" s="717"/>
      <c r="Z283" s="717"/>
      <c r="AA283" s="726"/>
      <c r="AB283" s="726"/>
      <c r="AC283" s="182"/>
    </row>
    <row r="284" ht="20.25" customHeight="1">
      <c r="A284" s="176"/>
      <c r="B284" s="176"/>
      <c r="C284" s="339"/>
      <c r="H284" s="176"/>
      <c r="I284" s="727"/>
      <c r="J284" s="706"/>
      <c r="K284" s="707"/>
      <c r="L284" s="339"/>
      <c r="Q284" s="727"/>
      <c r="R284" s="176"/>
      <c r="S284" s="176"/>
      <c r="T284" s="182"/>
      <c r="U284" s="182"/>
      <c r="V284" s="728"/>
      <c r="W284" s="726"/>
      <c r="X284" s="717"/>
      <c r="Y284" s="717"/>
      <c r="Z284" s="717"/>
      <c r="AA284" s="726"/>
      <c r="AB284" s="726"/>
      <c r="AC284" s="182"/>
    </row>
    <row r="285" ht="20.25" customHeight="1">
      <c r="A285" s="176"/>
      <c r="B285" s="176"/>
      <c r="C285" s="339"/>
      <c r="D285" s="746" t="str">
        <f>$D$30</f>
        <v>令和08年　4　月　   日</v>
      </c>
      <c r="I285" s="747"/>
      <c r="J285" s="748"/>
      <c r="K285" s="749"/>
      <c r="L285" s="750"/>
      <c r="M285" s="726"/>
      <c r="Q285" s="747"/>
      <c r="R285" s="176"/>
      <c r="S285" s="176"/>
      <c r="T285" s="182"/>
      <c r="U285" s="182"/>
      <c r="V285" s="728"/>
      <c r="W285" s="726"/>
      <c r="X285" s="717"/>
      <c r="Y285" s="717"/>
      <c r="Z285" s="717"/>
      <c r="AA285" s="726"/>
      <c r="AB285" s="726"/>
      <c r="AC285" s="182"/>
    </row>
    <row r="286" ht="20.25" customHeight="1">
      <c r="A286" s="751"/>
      <c r="B286" s="751"/>
      <c r="C286" s="752"/>
      <c r="D286" s="753" t="str">
        <f>D14</f>
        <v>片岡農産組合長　久保田　要</v>
      </c>
      <c r="I286" s="754"/>
      <c r="J286" s="755"/>
      <c r="K286" s="756"/>
      <c r="L286" s="752"/>
      <c r="M286" s="753" t="str">
        <f>$D$796</f>
        <v>片岡農産組合長　久保田　要</v>
      </c>
      <c r="Q286" s="757"/>
      <c r="R286" s="176"/>
      <c r="S286" s="176"/>
      <c r="T286" s="182"/>
      <c r="U286" s="182"/>
      <c r="V286" s="728"/>
      <c r="W286" s="726"/>
      <c r="X286" s="717"/>
      <c r="Y286" s="717"/>
      <c r="Z286" s="717"/>
      <c r="AA286" s="726"/>
      <c r="AB286" s="726"/>
      <c r="AC286" s="182"/>
    </row>
    <row r="287" ht="20.25" customHeight="1">
      <c r="A287" s="751"/>
      <c r="B287" s="751"/>
      <c r="C287" s="752"/>
      <c r="I287" s="754"/>
      <c r="J287" s="755"/>
      <c r="K287" s="756"/>
      <c r="L287" s="752"/>
      <c r="Q287" s="757"/>
      <c r="R287" s="176"/>
      <c r="S287" s="176"/>
      <c r="T287" s="182"/>
      <c r="U287" s="182"/>
      <c r="V287" s="728"/>
      <c r="W287" s="726"/>
      <c r="X287" s="717"/>
      <c r="Y287" s="717"/>
      <c r="Z287" s="717"/>
      <c r="AA287" s="726"/>
      <c r="AB287" s="726"/>
      <c r="AC287" s="182"/>
    </row>
    <row r="288" ht="20.25" customHeight="1">
      <c r="A288" s="176"/>
      <c r="B288" s="176"/>
      <c r="C288" s="496"/>
      <c r="D288" s="497"/>
      <c r="E288" s="497"/>
      <c r="F288" s="497"/>
      <c r="G288" s="758"/>
      <c r="H288" s="497"/>
      <c r="I288" s="759"/>
      <c r="J288" s="706"/>
      <c r="K288" s="707"/>
      <c r="L288" s="496"/>
      <c r="M288" s="497"/>
      <c r="N288" s="497"/>
      <c r="O288" s="758"/>
      <c r="P288" s="497"/>
      <c r="Q288" s="759"/>
      <c r="R288" s="176"/>
      <c r="S288" s="176"/>
      <c r="T288" s="182"/>
      <c r="U288" s="182"/>
      <c r="V288" s="728"/>
      <c r="W288" s="726"/>
      <c r="X288" s="717"/>
      <c r="Y288" s="717"/>
      <c r="Z288" s="717"/>
      <c r="AA288" s="726"/>
      <c r="AB288" s="726"/>
      <c r="AC288" s="182"/>
    </row>
    <row r="289" ht="27.0" customHeight="1">
      <c r="A289" s="176"/>
      <c r="B289" s="176"/>
      <c r="C289" s="497"/>
      <c r="D289" s="497"/>
      <c r="E289" s="497"/>
      <c r="F289" s="497"/>
      <c r="G289" s="758"/>
      <c r="H289" s="497"/>
      <c r="I289" s="497"/>
      <c r="J289" s="760"/>
      <c r="K289" s="761"/>
      <c r="L289" s="497"/>
      <c r="M289" s="497"/>
      <c r="N289" s="497"/>
      <c r="O289" s="758"/>
      <c r="P289" s="497"/>
      <c r="Q289" s="497"/>
      <c r="R289" s="176"/>
      <c r="S289" s="176"/>
      <c r="T289" s="182"/>
      <c r="U289" s="182"/>
      <c r="V289" s="728"/>
      <c r="W289" s="726"/>
      <c r="X289" s="717"/>
      <c r="Y289" s="717"/>
      <c r="Z289" s="717"/>
      <c r="AA289" s="726"/>
      <c r="AB289" s="726"/>
      <c r="AC289" s="182"/>
    </row>
    <row r="290" ht="27.0" customHeight="1">
      <c r="A290" s="176"/>
      <c r="B290" s="176"/>
      <c r="C290" s="176"/>
      <c r="D290" s="176"/>
      <c r="E290" s="176"/>
      <c r="F290" s="176"/>
      <c r="G290" s="177"/>
      <c r="H290" s="176"/>
      <c r="I290" s="176"/>
      <c r="J290" s="706"/>
      <c r="K290" s="707"/>
      <c r="L290" s="176"/>
      <c r="M290" s="176"/>
      <c r="N290" s="176"/>
      <c r="O290" s="177"/>
      <c r="P290" s="176"/>
      <c r="Q290" s="176"/>
      <c r="R290" s="176"/>
      <c r="S290" s="176"/>
      <c r="T290" s="182"/>
      <c r="U290" s="182"/>
      <c r="V290" s="728"/>
      <c r="W290" s="726"/>
      <c r="X290" s="717"/>
      <c r="Y290" s="717"/>
      <c r="Z290" s="717"/>
      <c r="AA290" s="726"/>
      <c r="AB290" s="726"/>
      <c r="AC290" s="182"/>
    </row>
    <row r="291" ht="20.25" customHeight="1">
      <c r="A291" s="176"/>
      <c r="B291" s="176"/>
      <c r="C291" s="713" t="s">
        <v>820</v>
      </c>
      <c r="D291" s="88"/>
      <c r="E291" s="88"/>
      <c r="F291" s="88"/>
      <c r="G291" s="88"/>
      <c r="H291" s="88"/>
      <c r="I291" s="66"/>
      <c r="J291" s="706"/>
      <c r="K291" s="707"/>
      <c r="L291" s="713" t="s">
        <v>821</v>
      </c>
      <c r="M291" s="88"/>
      <c r="N291" s="88"/>
      <c r="O291" s="88"/>
      <c r="P291" s="88"/>
      <c r="Q291" s="66"/>
      <c r="R291" s="176"/>
      <c r="S291" s="176"/>
      <c r="T291" s="182"/>
      <c r="U291" s="182"/>
      <c r="V291" s="728"/>
      <c r="W291" s="726"/>
      <c r="X291" s="717"/>
      <c r="Y291" s="717"/>
      <c r="Z291" s="717"/>
      <c r="AA291" s="726"/>
      <c r="AB291" s="726"/>
      <c r="AC291" s="182"/>
    </row>
    <row r="292" ht="20.25" customHeight="1">
      <c r="A292" s="176"/>
      <c r="B292" s="176"/>
      <c r="C292" s="639"/>
      <c r="I292" s="78"/>
      <c r="J292" s="706"/>
      <c r="K292" s="707"/>
      <c r="L292" s="639"/>
      <c r="Q292" s="78"/>
      <c r="R292" s="176"/>
      <c r="S292" s="176"/>
      <c r="T292" s="182"/>
      <c r="U292" s="182"/>
      <c r="V292" s="728"/>
      <c r="W292" s="726"/>
      <c r="X292" s="717"/>
      <c r="Y292" s="717"/>
      <c r="Z292" s="717"/>
      <c r="AA292" s="726"/>
      <c r="AB292" s="726"/>
      <c r="AC292" s="182"/>
    </row>
    <row r="293" ht="20.25" customHeight="1">
      <c r="A293" s="176"/>
      <c r="B293" s="176"/>
      <c r="C293" s="969"/>
      <c r="D293" s="970"/>
      <c r="E293" s="971" t="str">
        <f>'R08賦集'!C92</f>
        <v>渋谷 和男</v>
      </c>
      <c r="G293" s="726" t="s">
        <v>537</v>
      </c>
      <c r="I293" s="972"/>
      <c r="J293" s="706"/>
      <c r="K293" s="707"/>
      <c r="L293" s="339"/>
      <c r="M293" s="740" t="str">
        <f>E293</f>
        <v>渋谷 和男</v>
      </c>
      <c r="N293" s="109"/>
      <c r="O293" s="726" t="s">
        <v>537</v>
      </c>
      <c r="Q293" s="727"/>
      <c r="R293" s="176"/>
      <c r="S293" s="176"/>
      <c r="T293" s="182"/>
      <c r="U293" s="182"/>
      <c r="V293" s="728"/>
      <c r="W293" s="726"/>
      <c r="X293" s="717"/>
      <c r="Y293" s="717"/>
      <c r="Z293" s="717"/>
      <c r="AA293" s="726"/>
      <c r="AB293" s="726"/>
      <c r="AC293" s="182"/>
    </row>
    <row r="294" ht="20.25" customHeight="1">
      <c r="A294" s="176"/>
      <c r="B294" s="176"/>
      <c r="C294" s="339"/>
      <c r="D294" s="176"/>
      <c r="E294" s="973"/>
      <c r="F294" s="973"/>
      <c r="G294" s="974"/>
      <c r="H294" s="519"/>
      <c r="I294" s="727"/>
      <c r="J294" s="706"/>
      <c r="K294" s="707"/>
      <c r="L294" s="339"/>
      <c r="M294" s="176"/>
      <c r="N294" s="176"/>
      <c r="O294" s="177"/>
      <c r="P294" s="176"/>
      <c r="Q294" s="727"/>
      <c r="R294" s="176"/>
      <c r="S294" s="176"/>
      <c r="T294" s="182"/>
      <c r="U294" s="182"/>
      <c r="V294" s="728"/>
      <c r="W294" s="726"/>
      <c r="X294" s="717"/>
      <c r="Y294" s="717"/>
      <c r="Z294" s="717"/>
      <c r="AA294" s="726"/>
      <c r="AB294" s="726"/>
      <c r="AC294" s="182"/>
    </row>
    <row r="295" ht="20.25" customHeight="1">
      <c r="A295" s="176"/>
      <c r="B295" s="176"/>
      <c r="C295" s="339"/>
      <c r="D295" s="176"/>
      <c r="E295" s="975" t="s">
        <v>707</v>
      </c>
      <c r="F295" s="736" t="str">
        <f>F297-F296</f>
        <v>0</v>
      </c>
      <c r="G295" s="737" t="s">
        <v>706</v>
      </c>
      <c r="H295" s="176"/>
      <c r="I295" s="727"/>
      <c r="J295" s="706"/>
      <c r="K295" s="707"/>
      <c r="L295" s="339"/>
      <c r="M295" s="176"/>
      <c r="N295" s="176"/>
      <c r="O295" s="177"/>
      <c r="P295" s="176"/>
      <c r="Q295" s="727"/>
      <c r="R295" s="176"/>
      <c r="S295" s="176"/>
      <c r="T295" s="182"/>
      <c r="U295" s="182"/>
      <c r="V295" s="728"/>
      <c r="W295" s="726"/>
      <c r="X295" s="717"/>
      <c r="Y295" s="717"/>
      <c r="Z295" s="717"/>
      <c r="AA295" s="726"/>
      <c r="AB295" s="726"/>
      <c r="AC295" s="182"/>
    </row>
    <row r="296" ht="20.25" customHeight="1">
      <c r="A296" s="176"/>
      <c r="B296" s="176"/>
      <c r="C296" s="339"/>
      <c r="D296" s="176"/>
      <c r="E296" s="976" t="s">
        <v>824</v>
      </c>
      <c r="F296" s="739" t="str">
        <f>'R08賦集'!T92</f>
        <v>500</v>
      </c>
      <c r="G296" s="737" t="s">
        <v>706</v>
      </c>
      <c r="H296" s="176"/>
      <c r="I296" s="727"/>
      <c r="J296" s="706"/>
      <c r="K296" s="707"/>
      <c r="L296" s="339"/>
      <c r="M296" s="740" t="s">
        <v>709</v>
      </c>
      <c r="N296" s="967" t="str">
        <f>F297</f>
        <v>500</v>
      </c>
      <c r="O296" s="742" t="s">
        <v>706</v>
      </c>
      <c r="P296" s="109"/>
      <c r="Q296" s="743"/>
      <c r="R296" s="176"/>
      <c r="S296" s="176"/>
      <c r="T296" s="182"/>
      <c r="U296" s="182"/>
      <c r="V296" s="728"/>
      <c r="W296" s="726"/>
      <c r="X296" s="717"/>
      <c r="Y296" s="717"/>
      <c r="Z296" s="717"/>
      <c r="AA296" s="726"/>
      <c r="AB296" s="726"/>
      <c r="AC296" s="182"/>
    </row>
    <row r="297" ht="20.25" customHeight="1">
      <c r="A297" s="176"/>
      <c r="B297" s="176"/>
      <c r="C297" s="339"/>
      <c r="D297" s="176"/>
      <c r="E297" s="975" t="s">
        <v>710</v>
      </c>
      <c r="F297" s="744" t="str">
        <f>'R08賦集'!X92</f>
        <v>500</v>
      </c>
      <c r="G297" s="737" t="s">
        <v>706</v>
      </c>
      <c r="H297" s="176"/>
      <c r="I297" s="727"/>
      <c r="J297" s="706"/>
      <c r="K297" s="707"/>
      <c r="L297" s="339"/>
      <c r="M297" s="176"/>
      <c r="N297" s="176"/>
      <c r="O297" s="177"/>
      <c r="P297" s="176"/>
      <c r="Q297" s="727"/>
      <c r="R297" s="176"/>
      <c r="S297" s="176"/>
      <c r="T297" s="182"/>
      <c r="U297" s="182"/>
      <c r="V297" s="728"/>
      <c r="W297" s="726"/>
      <c r="X297" s="717"/>
      <c r="Y297" s="717"/>
      <c r="Z297" s="717"/>
      <c r="AA297" s="726"/>
      <c r="AB297" s="726"/>
      <c r="AC297" s="182"/>
    </row>
    <row r="298" ht="20.25" customHeight="1">
      <c r="A298" s="176"/>
      <c r="B298" s="176"/>
      <c r="C298" s="339"/>
      <c r="D298" s="745" t="str">
        <f>$Y$2</f>
        <v>　上記金額を令和08年度の賦課金として、令和08年４月末日迄に納入願います。</v>
      </c>
      <c r="H298" s="176"/>
      <c r="I298" s="727"/>
      <c r="J298" s="706"/>
      <c r="K298" s="707"/>
      <c r="L298" s="339"/>
      <c r="M298" s="745" t="str">
        <f>$Z$2</f>
        <v>　上記金額を令和08年度の賦課金として領収いたしました。</v>
      </c>
      <c r="Q298" s="727"/>
      <c r="R298" s="176"/>
      <c r="S298" s="176"/>
      <c r="T298" s="182"/>
      <c r="U298" s="182"/>
      <c r="V298" s="728"/>
      <c r="W298" s="726"/>
      <c r="X298" s="717"/>
      <c r="Y298" s="717"/>
      <c r="Z298" s="717"/>
      <c r="AA298" s="726"/>
      <c r="AB298" s="726"/>
      <c r="AC298" s="182"/>
    </row>
    <row r="299" ht="20.25" customHeight="1">
      <c r="A299" s="176"/>
      <c r="B299" s="176"/>
      <c r="C299" s="339"/>
      <c r="H299" s="176"/>
      <c r="I299" s="727"/>
      <c r="J299" s="706"/>
      <c r="K299" s="707"/>
      <c r="L299" s="339"/>
      <c r="Q299" s="727"/>
      <c r="R299" s="176"/>
      <c r="S299" s="176"/>
      <c r="T299" s="182"/>
      <c r="U299" s="182"/>
      <c r="V299" s="728"/>
      <c r="W299" s="726"/>
      <c r="X299" s="717"/>
      <c r="Y299" s="717"/>
      <c r="Z299" s="717"/>
      <c r="AA299" s="726"/>
      <c r="AB299" s="726"/>
      <c r="AC299" s="182"/>
    </row>
    <row r="300" ht="20.25" customHeight="1">
      <c r="A300" s="176"/>
      <c r="B300" s="176"/>
      <c r="C300" s="339"/>
      <c r="H300" s="176"/>
      <c r="I300" s="727"/>
      <c r="J300" s="706"/>
      <c r="K300" s="707"/>
      <c r="L300" s="339"/>
      <c r="Q300" s="727"/>
      <c r="R300" s="176"/>
      <c r="S300" s="176"/>
      <c r="T300" s="182"/>
      <c r="U300" s="182"/>
      <c r="V300" s="728"/>
      <c r="W300" s="726"/>
      <c r="X300" s="717"/>
      <c r="Y300" s="717"/>
      <c r="Z300" s="717"/>
      <c r="AA300" s="726"/>
      <c r="AB300" s="726"/>
      <c r="AC300" s="182"/>
    </row>
    <row r="301" ht="20.25" customHeight="1">
      <c r="A301" s="176"/>
      <c r="B301" s="176"/>
      <c r="C301" s="339"/>
      <c r="H301" s="176"/>
      <c r="I301" s="727"/>
      <c r="J301" s="706"/>
      <c r="K301" s="707"/>
      <c r="L301" s="339"/>
      <c r="Q301" s="727"/>
      <c r="R301" s="176"/>
      <c r="S301" s="176"/>
      <c r="T301" s="182"/>
      <c r="U301" s="182"/>
      <c r="V301" s="728"/>
      <c r="W301" s="726"/>
      <c r="X301" s="717"/>
      <c r="Y301" s="717"/>
      <c r="Z301" s="717"/>
      <c r="AA301" s="726"/>
      <c r="AB301" s="726"/>
      <c r="AC301" s="182"/>
    </row>
    <row r="302" ht="20.25" customHeight="1">
      <c r="A302" s="176"/>
      <c r="B302" s="176"/>
      <c r="C302" s="339"/>
      <c r="D302" s="746" t="str">
        <f>$D$30</f>
        <v>令和08年　4　月　   日</v>
      </c>
      <c r="I302" s="977"/>
      <c r="J302" s="706"/>
      <c r="K302" s="707"/>
      <c r="L302" s="750"/>
      <c r="M302" s="726"/>
      <c r="Q302" s="747"/>
      <c r="R302" s="176"/>
      <c r="S302" s="176"/>
      <c r="T302" s="182"/>
      <c r="U302" s="182"/>
      <c r="V302" s="728"/>
      <c r="W302" s="726"/>
      <c r="X302" s="717"/>
      <c r="Y302" s="717"/>
      <c r="Z302" s="717"/>
      <c r="AA302" s="726"/>
      <c r="AB302" s="726"/>
      <c r="AC302" s="182"/>
    </row>
    <row r="303" ht="20.25" customHeight="1">
      <c r="A303" s="176"/>
      <c r="B303" s="176"/>
      <c r="C303" s="339"/>
      <c r="D303" s="753" t="str">
        <f>D14</f>
        <v>片岡農産組合長　久保田　要</v>
      </c>
      <c r="I303" s="727"/>
      <c r="J303" s="706"/>
      <c r="K303" s="707"/>
      <c r="L303" s="752"/>
      <c r="M303" s="753" t="str">
        <f>$D$796</f>
        <v>片岡農産組合長　久保田　要</v>
      </c>
      <c r="Q303" s="757"/>
      <c r="R303" s="176"/>
      <c r="S303" s="176"/>
      <c r="T303" s="182"/>
      <c r="U303" s="182"/>
      <c r="V303" s="728"/>
      <c r="W303" s="726"/>
      <c r="X303" s="717"/>
      <c r="Y303" s="717"/>
      <c r="Z303" s="717"/>
      <c r="AA303" s="726"/>
      <c r="AB303" s="726"/>
      <c r="AC303" s="182"/>
    </row>
    <row r="304" ht="20.25" customHeight="1">
      <c r="A304" s="176"/>
      <c r="B304" s="176"/>
      <c r="C304" s="339"/>
      <c r="I304" s="727"/>
      <c r="J304" s="706"/>
      <c r="K304" s="707"/>
      <c r="L304" s="752"/>
      <c r="Q304" s="757"/>
      <c r="R304" s="176"/>
      <c r="S304" s="176"/>
      <c r="T304" s="182"/>
      <c r="U304" s="182"/>
      <c r="V304" s="728"/>
      <c r="W304" s="726"/>
      <c r="X304" s="717"/>
      <c r="Y304" s="717"/>
      <c r="Z304" s="717"/>
      <c r="AA304" s="726"/>
      <c r="AB304" s="726"/>
      <c r="AC304" s="182"/>
    </row>
    <row r="305" ht="20.25" customHeight="1">
      <c r="A305" s="176"/>
      <c r="B305" s="176"/>
      <c r="C305" s="496"/>
      <c r="D305" s="497"/>
      <c r="E305" s="497"/>
      <c r="F305" s="497"/>
      <c r="G305" s="758"/>
      <c r="H305" s="497"/>
      <c r="I305" s="759"/>
      <c r="J305" s="706"/>
      <c r="K305" s="707"/>
      <c r="L305" s="496"/>
      <c r="M305" s="497"/>
      <c r="N305" s="497"/>
      <c r="O305" s="758"/>
      <c r="P305" s="497"/>
      <c r="Q305" s="759"/>
      <c r="R305" s="176"/>
      <c r="S305" s="176"/>
      <c r="T305" s="182"/>
      <c r="U305" s="182"/>
      <c r="V305" s="728"/>
      <c r="W305" s="726"/>
      <c r="X305" s="717"/>
      <c r="Y305" s="717"/>
      <c r="Z305" s="717"/>
      <c r="AA305" s="726"/>
      <c r="AB305" s="726"/>
      <c r="AC305" s="182"/>
    </row>
    <row r="306" ht="27.0" customHeight="1">
      <c r="A306" s="176"/>
      <c r="B306" s="176"/>
      <c r="C306" s="176"/>
      <c r="D306" s="176"/>
      <c r="E306" s="176"/>
      <c r="F306" s="176"/>
      <c r="G306" s="177"/>
      <c r="H306" s="176"/>
      <c r="I306" s="176"/>
      <c r="J306" s="706"/>
      <c r="K306" s="707"/>
      <c r="L306" s="176"/>
      <c r="M306" s="176"/>
      <c r="N306" s="176"/>
      <c r="O306" s="177"/>
      <c r="P306" s="176"/>
      <c r="Q306" s="176"/>
      <c r="R306" s="176"/>
      <c r="S306" s="176"/>
      <c r="T306" s="182"/>
      <c r="U306" s="182"/>
      <c r="V306" s="728"/>
      <c r="W306" s="726"/>
      <c r="X306" s="717"/>
      <c r="Y306" s="717"/>
      <c r="Z306" s="717"/>
      <c r="AA306" s="726"/>
      <c r="AB306" s="726"/>
      <c r="AC306" s="182"/>
    </row>
    <row r="307" ht="27.0" customHeight="1">
      <c r="A307" s="176"/>
      <c r="B307" s="176"/>
      <c r="C307" s="176"/>
      <c r="D307" s="176"/>
      <c r="E307" s="176"/>
      <c r="F307" s="176"/>
      <c r="G307" s="177"/>
      <c r="H307" s="176"/>
      <c r="I307" s="176"/>
      <c r="J307" s="706"/>
      <c r="K307" s="707"/>
      <c r="L307" s="176"/>
      <c r="M307" s="176"/>
      <c r="N307" s="176"/>
      <c r="O307" s="177"/>
      <c r="P307" s="176"/>
      <c r="Q307" s="176"/>
      <c r="R307" s="176"/>
      <c r="S307" s="176"/>
      <c r="T307" s="182"/>
      <c r="U307" s="182"/>
      <c r="V307" s="728"/>
      <c r="W307" s="726"/>
      <c r="X307" s="717"/>
      <c r="Y307" s="717"/>
      <c r="Z307" s="717"/>
      <c r="AA307" s="726"/>
      <c r="AB307" s="726"/>
      <c r="AC307" s="182"/>
    </row>
    <row r="308" ht="20.25" customHeight="1">
      <c r="A308" s="176"/>
      <c r="B308" s="176"/>
      <c r="C308" s="713" t="s">
        <v>820</v>
      </c>
      <c r="D308" s="88"/>
      <c r="E308" s="88"/>
      <c r="F308" s="88"/>
      <c r="G308" s="88"/>
      <c r="H308" s="88"/>
      <c r="I308" s="66"/>
      <c r="J308" s="714"/>
      <c r="K308" s="707"/>
      <c r="L308" s="713" t="s">
        <v>821</v>
      </c>
      <c r="M308" s="88"/>
      <c r="N308" s="88"/>
      <c r="O308" s="88"/>
      <c r="P308" s="88"/>
      <c r="Q308" s="66"/>
      <c r="R308" s="176"/>
      <c r="S308" s="176"/>
      <c r="T308" s="182"/>
      <c r="U308" s="182"/>
      <c r="V308" s="728"/>
      <c r="W308" s="726"/>
      <c r="X308" s="717"/>
      <c r="Y308" s="717"/>
      <c r="Z308" s="717"/>
      <c r="AA308" s="726"/>
      <c r="AB308" s="726"/>
      <c r="AC308" s="182"/>
    </row>
    <row r="309" ht="20.25" customHeight="1">
      <c r="A309" s="176"/>
      <c r="B309" s="176"/>
      <c r="C309" s="639"/>
      <c r="I309" s="78"/>
      <c r="J309" s="706"/>
      <c r="K309" s="707"/>
      <c r="L309" s="639"/>
      <c r="Q309" s="78"/>
      <c r="R309" s="176"/>
      <c r="S309" s="176"/>
      <c r="T309" s="182"/>
      <c r="U309" s="182"/>
      <c r="V309" s="728"/>
      <c r="W309" s="726"/>
      <c r="X309" s="717"/>
      <c r="Y309" s="717"/>
      <c r="Z309" s="717"/>
      <c r="AA309" s="726"/>
      <c r="AB309" s="726"/>
      <c r="AC309" s="182"/>
    </row>
    <row r="310" ht="20.25" customHeight="1">
      <c r="A310" s="176"/>
      <c r="B310" s="176"/>
      <c r="C310" s="339"/>
      <c r="D310" s="176"/>
      <c r="E310" s="964" t="str">
        <f>'R08賦集'!C93</f>
        <v>渋谷 重憲(精一)</v>
      </c>
      <c r="F310" s="109"/>
      <c r="G310" s="726" t="s">
        <v>537</v>
      </c>
      <c r="I310" s="727"/>
      <c r="J310" s="706"/>
      <c r="K310" s="707"/>
      <c r="L310" s="339"/>
      <c r="M310" s="740" t="str">
        <f>E310</f>
        <v>渋谷 重憲(精一)</v>
      </c>
      <c r="N310" s="109"/>
      <c r="O310" s="726" t="s">
        <v>537</v>
      </c>
      <c r="Q310" s="727"/>
      <c r="R310" s="176"/>
      <c r="S310" s="176"/>
      <c r="T310" s="182"/>
      <c r="U310" s="182"/>
      <c r="V310" s="728"/>
      <c r="W310" s="726"/>
      <c r="X310" s="717"/>
      <c r="Y310" s="717"/>
      <c r="Z310" s="717"/>
      <c r="AA310" s="726"/>
      <c r="AB310" s="726"/>
      <c r="AC310" s="182"/>
    </row>
    <row r="311" ht="20.25" customHeight="1">
      <c r="A311" s="176"/>
      <c r="B311" s="176"/>
      <c r="C311" s="339"/>
      <c r="D311" s="176"/>
      <c r="E311" s="519"/>
      <c r="F311" s="519"/>
      <c r="G311" s="731"/>
      <c r="H311" s="519"/>
      <c r="I311" s="727"/>
      <c r="J311" s="706"/>
      <c r="K311" s="707"/>
      <c r="L311" s="339"/>
      <c r="M311" s="176"/>
      <c r="N311" s="176"/>
      <c r="O311" s="177"/>
      <c r="P311" s="176"/>
      <c r="Q311" s="727"/>
      <c r="R311" s="176"/>
      <c r="S311" s="176"/>
      <c r="T311" s="182"/>
      <c r="U311" s="182"/>
      <c r="V311" s="728"/>
      <c r="W311" s="726"/>
      <c r="X311" s="717"/>
      <c r="Y311" s="717"/>
      <c r="Z311" s="717"/>
      <c r="AA311" s="726"/>
      <c r="AB311" s="726"/>
      <c r="AC311" s="182"/>
    </row>
    <row r="312" ht="20.25" customHeight="1">
      <c r="A312" s="176"/>
      <c r="B312" s="176"/>
      <c r="C312" s="339"/>
      <c r="D312" s="176"/>
      <c r="E312" s="975" t="s">
        <v>707</v>
      </c>
      <c r="F312" s="736" t="str">
        <f>F314-F313</f>
        <v>-38,510</v>
      </c>
      <c r="G312" s="737" t="s">
        <v>706</v>
      </c>
      <c r="H312" s="176"/>
      <c r="I312" s="727"/>
      <c r="J312" s="706"/>
      <c r="K312" s="707"/>
      <c r="L312" s="339"/>
      <c r="M312" s="176"/>
      <c r="N312" s="176"/>
      <c r="O312" s="177"/>
      <c r="P312" s="176"/>
      <c r="Q312" s="727"/>
      <c r="R312" s="176"/>
      <c r="S312" s="176"/>
      <c r="T312" s="182"/>
      <c r="U312" s="182"/>
      <c r="V312" s="728"/>
      <c r="W312" s="726"/>
      <c r="X312" s="717"/>
      <c r="Y312" s="717"/>
      <c r="Z312" s="717"/>
      <c r="AA312" s="726"/>
      <c r="AB312" s="726"/>
      <c r="AC312" s="182"/>
    </row>
    <row r="313" ht="20.25" customHeight="1">
      <c r="A313" s="176"/>
      <c r="B313" s="176"/>
      <c r="C313" s="339"/>
      <c r="D313" s="176"/>
      <c r="E313" s="976" t="s">
        <v>824</v>
      </c>
      <c r="F313" s="739" t="str">
        <f>'R08賦集'!T93</f>
        <v>500</v>
      </c>
      <c r="G313" s="737" t="s">
        <v>706</v>
      </c>
      <c r="H313" s="176"/>
      <c r="I313" s="727"/>
      <c r="J313" s="706"/>
      <c r="K313" s="707"/>
      <c r="L313" s="339"/>
      <c r="M313" s="740" t="s">
        <v>709</v>
      </c>
      <c r="N313" s="967" t="str">
        <f>F314</f>
        <v>-38,010</v>
      </c>
      <c r="O313" s="742" t="s">
        <v>706</v>
      </c>
      <c r="P313" s="109"/>
      <c r="Q313" s="743"/>
      <c r="R313" s="176"/>
      <c r="S313" s="176"/>
      <c r="T313" s="182"/>
      <c r="U313" s="182"/>
      <c r="V313" s="728"/>
      <c r="W313" s="726"/>
      <c r="X313" s="717"/>
      <c r="Y313" s="717"/>
      <c r="Z313" s="717"/>
      <c r="AA313" s="726"/>
      <c r="AB313" s="726"/>
      <c r="AC313" s="182"/>
    </row>
    <row r="314" ht="20.25" customHeight="1">
      <c r="A314" s="176"/>
      <c r="B314" s="176"/>
      <c r="C314" s="339"/>
      <c r="D314" s="176"/>
      <c r="E314" s="975" t="s">
        <v>710</v>
      </c>
      <c r="F314" s="744" t="str">
        <f>'R08賦集'!X93</f>
        <v>-38,010</v>
      </c>
      <c r="G314" s="737" t="s">
        <v>706</v>
      </c>
      <c r="H314" s="176"/>
      <c r="I314" s="727"/>
      <c r="J314" s="706"/>
      <c r="K314" s="707"/>
      <c r="L314" s="339"/>
      <c r="M314" s="176"/>
      <c r="N314" s="176"/>
      <c r="O314" s="177"/>
      <c r="P314" s="176"/>
      <c r="Q314" s="727"/>
      <c r="R314" s="176"/>
      <c r="S314" s="176"/>
      <c r="T314" s="182"/>
      <c r="U314" s="182"/>
      <c r="V314" s="728"/>
      <c r="W314" s="726"/>
      <c r="X314" s="717"/>
      <c r="Y314" s="717"/>
      <c r="Z314" s="717"/>
      <c r="AA314" s="726"/>
      <c r="AB314" s="726"/>
      <c r="AC314" s="182"/>
    </row>
    <row r="315" ht="20.25" customHeight="1">
      <c r="A315" s="176"/>
      <c r="B315" s="176"/>
      <c r="C315" s="339"/>
      <c r="D315" s="745" t="str">
        <f>$Y$2</f>
        <v>　上記金額を令和08年度の賦課金として、令和08年４月末日迄に納入願います。</v>
      </c>
      <c r="H315" s="176"/>
      <c r="I315" s="727"/>
      <c r="J315" s="706"/>
      <c r="K315" s="707"/>
      <c r="L315" s="339"/>
      <c r="M315" s="745" t="str">
        <f>$Z$2</f>
        <v>　上記金額を令和08年度の賦課金として領収いたしました。</v>
      </c>
      <c r="Q315" s="727"/>
      <c r="R315" s="176"/>
      <c r="S315" s="176"/>
      <c r="T315" s="182"/>
      <c r="U315" s="182"/>
      <c r="V315" s="728"/>
      <c r="W315" s="726"/>
      <c r="X315" s="717"/>
      <c r="Y315" s="717"/>
      <c r="Z315" s="717"/>
      <c r="AA315" s="726"/>
      <c r="AB315" s="726"/>
      <c r="AC315" s="182"/>
    </row>
    <row r="316" ht="20.25" customHeight="1">
      <c r="A316" s="176"/>
      <c r="B316" s="176"/>
      <c r="C316" s="339"/>
      <c r="H316" s="176"/>
      <c r="I316" s="727"/>
      <c r="J316" s="706"/>
      <c r="K316" s="707"/>
      <c r="L316" s="339"/>
      <c r="Q316" s="727"/>
      <c r="R316" s="176"/>
      <c r="S316" s="176"/>
      <c r="T316" s="182"/>
      <c r="U316" s="182"/>
      <c r="V316" s="728"/>
      <c r="W316" s="726"/>
      <c r="X316" s="717"/>
      <c r="Y316" s="717"/>
      <c r="Z316" s="717"/>
      <c r="AA316" s="726"/>
      <c r="AB316" s="726"/>
      <c r="AC316" s="182"/>
    </row>
    <row r="317" ht="20.25" customHeight="1">
      <c r="A317" s="176"/>
      <c r="B317" s="176"/>
      <c r="C317" s="339"/>
      <c r="H317" s="176"/>
      <c r="I317" s="727"/>
      <c r="J317" s="706"/>
      <c r="K317" s="707"/>
      <c r="L317" s="339"/>
      <c r="Q317" s="727"/>
      <c r="R317" s="176"/>
      <c r="S317" s="176"/>
      <c r="T317" s="182"/>
      <c r="U317" s="182"/>
      <c r="V317" s="728"/>
      <c r="W317" s="726"/>
      <c r="X317" s="717"/>
      <c r="Y317" s="717"/>
      <c r="Z317" s="717"/>
      <c r="AA317" s="726"/>
      <c r="AB317" s="726"/>
      <c r="AC317" s="182"/>
    </row>
    <row r="318" ht="20.25" customHeight="1">
      <c r="A318" s="176"/>
      <c r="B318" s="176"/>
      <c r="C318" s="339"/>
      <c r="H318" s="176"/>
      <c r="I318" s="727"/>
      <c r="J318" s="706"/>
      <c r="K318" s="707"/>
      <c r="L318" s="339"/>
      <c r="Q318" s="727"/>
      <c r="R318" s="176"/>
      <c r="S318" s="176"/>
      <c r="T318" s="182"/>
      <c r="U318" s="182"/>
      <c r="V318" s="728"/>
      <c r="W318" s="726"/>
      <c r="X318" s="717"/>
      <c r="Y318" s="717"/>
      <c r="Z318" s="717"/>
      <c r="AA318" s="726"/>
      <c r="AB318" s="726"/>
      <c r="AC318" s="182"/>
    </row>
    <row r="319" ht="20.25" customHeight="1">
      <c r="A319" s="176"/>
      <c r="B319" s="176"/>
      <c r="C319" s="339"/>
      <c r="D319" s="746" t="str">
        <f>$D$30</f>
        <v>令和08年　4　月　   日</v>
      </c>
      <c r="I319" s="747"/>
      <c r="J319" s="748"/>
      <c r="K319" s="749"/>
      <c r="L319" s="750"/>
      <c r="M319" s="726"/>
      <c r="Q319" s="747"/>
      <c r="R319" s="176"/>
      <c r="S319" s="176"/>
      <c r="T319" s="182"/>
      <c r="U319" s="182"/>
      <c r="V319" s="728"/>
      <c r="W319" s="726"/>
      <c r="X319" s="717"/>
      <c r="Y319" s="717"/>
      <c r="Z319" s="717"/>
      <c r="AA319" s="726"/>
      <c r="AB319" s="726"/>
      <c r="AC319" s="182"/>
    </row>
    <row r="320" ht="20.25" customHeight="1">
      <c r="A320" s="751"/>
      <c r="B320" s="751"/>
      <c r="C320" s="752"/>
      <c r="D320" s="753" t="str">
        <f>D14</f>
        <v>片岡農産組合長　久保田　要</v>
      </c>
      <c r="I320" s="754"/>
      <c r="J320" s="755"/>
      <c r="K320" s="756"/>
      <c r="L320" s="752"/>
      <c r="M320" s="753" t="str">
        <f>$D$796</f>
        <v>片岡農産組合長　久保田　要</v>
      </c>
      <c r="Q320" s="757"/>
      <c r="R320" s="176"/>
      <c r="S320" s="176"/>
      <c r="T320" s="182"/>
      <c r="U320" s="182"/>
      <c r="V320" s="728"/>
      <c r="W320" s="726"/>
      <c r="X320" s="717"/>
      <c r="Y320" s="717"/>
      <c r="Z320" s="717"/>
      <c r="AA320" s="726"/>
      <c r="AB320" s="726"/>
      <c r="AC320" s="182"/>
    </row>
    <row r="321" ht="20.25" customHeight="1">
      <c r="A321" s="751"/>
      <c r="B321" s="751"/>
      <c r="C321" s="752"/>
      <c r="I321" s="754"/>
      <c r="J321" s="755"/>
      <c r="K321" s="756"/>
      <c r="L321" s="752"/>
      <c r="Q321" s="757"/>
      <c r="R321" s="176"/>
      <c r="S321" s="176"/>
      <c r="T321" s="182"/>
      <c r="U321" s="182"/>
      <c r="V321" s="728"/>
      <c r="W321" s="726"/>
      <c r="X321" s="717"/>
      <c r="Y321" s="717"/>
      <c r="Z321" s="717"/>
      <c r="AA321" s="726"/>
      <c r="AB321" s="726"/>
      <c r="AC321" s="182"/>
    </row>
    <row r="322" ht="20.25" customHeight="1">
      <c r="A322" s="176"/>
      <c r="B322" s="176"/>
      <c r="C322" s="496"/>
      <c r="D322" s="497"/>
      <c r="E322" s="497"/>
      <c r="F322" s="497"/>
      <c r="G322" s="758"/>
      <c r="H322" s="497"/>
      <c r="I322" s="759"/>
      <c r="J322" s="706"/>
      <c r="K322" s="707"/>
      <c r="L322" s="496"/>
      <c r="M322" s="497"/>
      <c r="N322" s="497"/>
      <c r="O322" s="758"/>
      <c r="P322" s="497"/>
      <c r="Q322" s="759"/>
      <c r="R322" s="176"/>
      <c r="S322" s="176"/>
      <c r="T322" s="182"/>
      <c r="U322" s="182"/>
      <c r="V322" s="728"/>
      <c r="W322" s="726"/>
      <c r="X322" s="717"/>
      <c r="Y322" s="717"/>
      <c r="Z322" s="717"/>
      <c r="AA322" s="726"/>
      <c r="AB322" s="726"/>
      <c r="AC322" s="182"/>
    </row>
    <row r="323" ht="27.0" customHeight="1">
      <c r="A323" s="176"/>
      <c r="B323" s="176"/>
      <c r="C323" s="497"/>
      <c r="D323" s="497"/>
      <c r="E323" s="497"/>
      <c r="F323" s="497"/>
      <c r="G323" s="758"/>
      <c r="H323" s="497"/>
      <c r="I323" s="497"/>
      <c r="J323" s="760"/>
      <c r="K323" s="761"/>
      <c r="L323" s="497"/>
      <c r="M323" s="497"/>
      <c r="N323" s="497"/>
      <c r="O323" s="758"/>
      <c r="P323" s="497"/>
      <c r="Q323" s="497"/>
      <c r="R323" s="176"/>
      <c r="S323" s="176"/>
      <c r="T323" s="182"/>
      <c r="U323" s="182"/>
      <c r="V323" s="728"/>
      <c r="W323" s="726"/>
      <c r="X323" s="717"/>
      <c r="Y323" s="717"/>
      <c r="Z323" s="717"/>
      <c r="AA323" s="726"/>
      <c r="AB323" s="726"/>
      <c r="AC323" s="182"/>
    </row>
    <row r="324" ht="27.0" customHeight="1">
      <c r="A324" s="176"/>
      <c r="B324" s="176"/>
      <c r="C324" s="176"/>
      <c r="D324" s="176"/>
      <c r="E324" s="176"/>
      <c r="F324" s="176"/>
      <c r="G324" s="177"/>
      <c r="H324" s="176"/>
      <c r="I324" s="176"/>
      <c r="J324" s="706"/>
      <c r="K324" s="707"/>
      <c r="L324" s="176"/>
      <c r="M324" s="176"/>
      <c r="N324" s="176"/>
      <c r="O324" s="177"/>
      <c r="P324" s="176"/>
      <c r="Q324" s="176"/>
      <c r="R324" s="176"/>
      <c r="S324" s="176"/>
      <c r="T324" s="182"/>
      <c r="U324" s="182"/>
      <c r="V324" s="728"/>
      <c r="W324" s="726"/>
      <c r="X324" s="717"/>
      <c r="Y324" s="717"/>
      <c r="Z324" s="717"/>
      <c r="AA324" s="726"/>
      <c r="AB324" s="726"/>
      <c r="AC324" s="182"/>
    </row>
    <row r="325" ht="20.25" customHeight="1">
      <c r="A325" s="176"/>
      <c r="B325" s="176"/>
      <c r="C325" s="713" t="s">
        <v>820</v>
      </c>
      <c r="D325" s="88"/>
      <c r="E325" s="88"/>
      <c r="F325" s="88"/>
      <c r="G325" s="88"/>
      <c r="H325" s="88"/>
      <c r="I325" s="66"/>
      <c r="J325" s="706"/>
      <c r="K325" s="707"/>
      <c r="L325" s="713" t="s">
        <v>821</v>
      </c>
      <c r="M325" s="88"/>
      <c r="N325" s="88"/>
      <c r="O325" s="88"/>
      <c r="P325" s="88"/>
      <c r="Q325" s="66"/>
      <c r="R325" s="176"/>
      <c r="S325" s="176"/>
      <c r="T325" s="182"/>
      <c r="U325" s="182"/>
      <c r="V325" s="728"/>
      <c r="W325" s="726"/>
      <c r="X325" s="717"/>
      <c r="Y325" s="717"/>
      <c r="Z325" s="717"/>
      <c r="AA325" s="726"/>
      <c r="AB325" s="726"/>
      <c r="AC325" s="182"/>
    </row>
    <row r="326" ht="20.25" customHeight="1">
      <c r="A326" s="176"/>
      <c r="B326" s="176"/>
      <c r="C326" s="639"/>
      <c r="I326" s="78"/>
      <c r="J326" s="706"/>
      <c r="K326" s="707"/>
      <c r="L326" s="639"/>
      <c r="Q326" s="78"/>
      <c r="R326" s="176"/>
      <c r="S326" s="176"/>
      <c r="T326" s="182"/>
      <c r="U326" s="182"/>
      <c r="V326" s="728"/>
      <c r="W326" s="726"/>
      <c r="X326" s="717"/>
      <c r="Y326" s="717"/>
      <c r="Z326" s="717"/>
      <c r="AA326" s="726"/>
      <c r="AB326" s="726"/>
      <c r="AC326" s="182"/>
    </row>
    <row r="327" ht="20.25" customHeight="1">
      <c r="A327" s="176"/>
      <c r="B327" s="176"/>
      <c r="C327" s="969"/>
      <c r="D327" s="970"/>
      <c r="E327" s="971" t="str">
        <f>'R08賦集'!C94</f>
        <v>澁谷 真一</v>
      </c>
      <c r="G327" s="726" t="s">
        <v>537</v>
      </c>
      <c r="I327" s="972"/>
      <c r="J327" s="706"/>
      <c r="K327" s="707"/>
      <c r="L327" s="339"/>
      <c r="M327" s="740" t="str">
        <f>E327</f>
        <v>澁谷 真一</v>
      </c>
      <c r="N327" s="109"/>
      <c r="O327" s="726" t="s">
        <v>537</v>
      </c>
      <c r="Q327" s="727"/>
      <c r="R327" s="176"/>
      <c r="S327" s="176"/>
      <c r="T327" s="182"/>
      <c r="U327" s="182"/>
      <c r="V327" s="728"/>
      <c r="W327" s="726"/>
      <c r="X327" s="717"/>
      <c r="Y327" s="717"/>
      <c r="Z327" s="717"/>
      <c r="AA327" s="726"/>
      <c r="AB327" s="726"/>
      <c r="AC327" s="182"/>
    </row>
    <row r="328" ht="20.25" customHeight="1">
      <c r="A328" s="176"/>
      <c r="B328" s="176"/>
      <c r="C328" s="339"/>
      <c r="D328" s="176"/>
      <c r="E328" s="973"/>
      <c r="F328" s="973"/>
      <c r="G328" s="974"/>
      <c r="H328" s="519"/>
      <c r="I328" s="727"/>
      <c r="J328" s="706"/>
      <c r="K328" s="707"/>
      <c r="L328" s="339"/>
      <c r="M328" s="176"/>
      <c r="N328" s="176"/>
      <c r="O328" s="177"/>
      <c r="P328" s="176"/>
      <c r="Q328" s="727"/>
      <c r="R328" s="176"/>
      <c r="S328" s="176"/>
      <c r="T328" s="182"/>
      <c r="U328" s="182"/>
      <c r="V328" s="728"/>
      <c r="W328" s="726"/>
      <c r="X328" s="717"/>
      <c r="Y328" s="717"/>
      <c r="Z328" s="717"/>
      <c r="AA328" s="726"/>
      <c r="AB328" s="726"/>
      <c r="AC328" s="182"/>
    </row>
    <row r="329" ht="20.25" customHeight="1">
      <c r="A329" s="176"/>
      <c r="B329" s="176"/>
      <c r="C329" s="339"/>
      <c r="D329" s="176"/>
      <c r="E329" s="975" t="s">
        <v>707</v>
      </c>
      <c r="F329" s="736" t="str">
        <f>F331-F330</f>
        <v>-26,640</v>
      </c>
      <c r="G329" s="737" t="s">
        <v>706</v>
      </c>
      <c r="H329" s="176"/>
      <c r="I329" s="727"/>
      <c r="J329" s="706"/>
      <c r="K329" s="707"/>
      <c r="L329" s="339"/>
      <c r="M329" s="176"/>
      <c r="N329" s="176"/>
      <c r="O329" s="177"/>
      <c r="P329" s="176"/>
      <c r="Q329" s="727"/>
      <c r="R329" s="176"/>
      <c r="S329" s="176"/>
      <c r="T329" s="182"/>
      <c r="U329" s="182"/>
      <c r="V329" s="728"/>
      <c r="W329" s="726"/>
      <c r="X329" s="717"/>
      <c r="Y329" s="717"/>
      <c r="Z329" s="717"/>
      <c r="AA329" s="726"/>
      <c r="AB329" s="726"/>
      <c r="AC329" s="182"/>
    </row>
    <row r="330" ht="20.25" customHeight="1">
      <c r="A330" s="176"/>
      <c r="B330" s="176"/>
      <c r="C330" s="339"/>
      <c r="D330" s="176"/>
      <c r="E330" s="976" t="s">
        <v>824</v>
      </c>
      <c r="F330" s="739" t="str">
        <f>'R08賦集'!T94</f>
        <v>500</v>
      </c>
      <c r="G330" s="737" t="s">
        <v>706</v>
      </c>
      <c r="H330" s="176"/>
      <c r="I330" s="727"/>
      <c r="J330" s="706"/>
      <c r="K330" s="707"/>
      <c r="L330" s="339"/>
      <c r="M330" s="740" t="s">
        <v>709</v>
      </c>
      <c r="N330" s="967" t="str">
        <f>F331</f>
        <v>-26,140</v>
      </c>
      <c r="O330" s="742" t="s">
        <v>706</v>
      </c>
      <c r="P330" s="109"/>
      <c r="Q330" s="743"/>
      <c r="R330" s="176"/>
      <c r="S330" s="176"/>
      <c r="T330" s="182"/>
      <c r="U330" s="182"/>
      <c r="V330" s="728"/>
      <c r="W330" s="726"/>
      <c r="X330" s="717"/>
      <c r="Y330" s="717"/>
      <c r="Z330" s="717"/>
      <c r="AA330" s="726"/>
      <c r="AB330" s="726"/>
      <c r="AC330" s="182"/>
    </row>
    <row r="331" ht="20.25" customHeight="1">
      <c r="A331" s="176"/>
      <c r="B331" s="176"/>
      <c r="C331" s="339"/>
      <c r="D331" s="176"/>
      <c r="E331" s="975" t="s">
        <v>710</v>
      </c>
      <c r="F331" s="744" t="str">
        <f>'R08賦集'!X94</f>
        <v>-26,140</v>
      </c>
      <c r="G331" s="737" t="s">
        <v>706</v>
      </c>
      <c r="H331" s="176"/>
      <c r="I331" s="727"/>
      <c r="J331" s="706"/>
      <c r="K331" s="707"/>
      <c r="L331" s="339"/>
      <c r="M331" s="176"/>
      <c r="N331" s="176"/>
      <c r="O331" s="177"/>
      <c r="P331" s="176"/>
      <c r="Q331" s="727"/>
      <c r="R331" s="176"/>
      <c r="S331" s="176"/>
      <c r="T331" s="182"/>
      <c r="U331" s="182"/>
      <c r="V331" s="728"/>
      <c r="W331" s="726"/>
      <c r="X331" s="717"/>
      <c r="Y331" s="717"/>
      <c r="Z331" s="717"/>
      <c r="AA331" s="726"/>
      <c r="AB331" s="726"/>
      <c r="AC331" s="182"/>
    </row>
    <row r="332" ht="20.25" customHeight="1">
      <c r="A332" s="176"/>
      <c r="B332" s="176"/>
      <c r="C332" s="339"/>
      <c r="D332" s="745" t="str">
        <f>$Y$2</f>
        <v>　上記金額を令和08年度の賦課金として、令和08年４月末日迄に納入願います。</v>
      </c>
      <c r="H332" s="176"/>
      <c r="I332" s="727"/>
      <c r="J332" s="706"/>
      <c r="K332" s="707"/>
      <c r="L332" s="339"/>
      <c r="M332" s="745" t="str">
        <f>$Z$2</f>
        <v>　上記金額を令和08年度の賦課金として領収いたしました。</v>
      </c>
      <c r="Q332" s="727"/>
      <c r="R332" s="176"/>
      <c r="S332" s="176"/>
      <c r="T332" s="182"/>
      <c r="U332" s="182"/>
      <c r="V332" s="728"/>
      <c r="W332" s="726"/>
      <c r="X332" s="717"/>
      <c r="Y332" s="717"/>
      <c r="Z332" s="717"/>
      <c r="AA332" s="726"/>
      <c r="AB332" s="726"/>
      <c r="AC332" s="182"/>
    </row>
    <row r="333" ht="20.25" customHeight="1">
      <c r="A333" s="176"/>
      <c r="B333" s="176"/>
      <c r="C333" s="339"/>
      <c r="H333" s="176"/>
      <c r="I333" s="727"/>
      <c r="J333" s="706"/>
      <c r="K333" s="707"/>
      <c r="L333" s="339"/>
      <c r="Q333" s="727"/>
      <c r="R333" s="176"/>
      <c r="S333" s="176"/>
      <c r="T333" s="182"/>
      <c r="U333" s="182"/>
      <c r="V333" s="728"/>
      <c r="W333" s="726"/>
      <c r="X333" s="717"/>
      <c r="Y333" s="717"/>
      <c r="Z333" s="717"/>
      <c r="AA333" s="726"/>
      <c r="AB333" s="726"/>
      <c r="AC333" s="182"/>
    </row>
    <row r="334" ht="20.25" customHeight="1">
      <c r="A334" s="176"/>
      <c r="B334" s="176"/>
      <c r="C334" s="339"/>
      <c r="H334" s="176"/>
      <c r="I334" s="727"/>
      <c r="J334" s="706"/>
      <c r="K334" s="707"/>
      <c r="L334" s="339"/>
      <c r="Q334" s="727"/>
      <c r="R334" s="176"/>
      <c r="S334" s="176"/>
      <c r="T334" s="182"/>
      <c r="U334" s="182"/>
      <c r="V334" s="728"/>
      <c r="W334" s="726"/>
      <c r="X334" s="717"/>
      <c r="Y334" s="717"/>
      <c r="Z334" s="717"/>
      <c r="AA334" s="726"/>
      <c r="AB334" s="726"/>
      <c r="AC334" s="182"/>
    </row>
    <row r="335" ht="20.25" customHeight="1">
      <c r="A335" s="176"/>
      <c r="B335" s="176"/>
      <c r="C335" s="339"/>
      <c r="H335" s="176"/>
      <c r="I335" s="727"/>
      <c r="J335" s="706"/>
      <c r="K335" s="707"/>
      <c r="L335" s="339"/>
      <c r="Q335" s="727"/>
      <c r="R335" s="176"/>
      <c r="S335" s="176"/>
      <c r="T335" s="182"/>
      <c r="U335" s="182"/>
      <c r="V335" s="728"/>
      <c r="W335" s="726"/>
      <c r="X335" s="717"/>
      <c r="Y335" s="717"/>
      <c r="Z335" s="717"/>
      <c r="AA335" s="726"/>
      <c r="AB335" s="726"/>
      <c r="AC335" s="182"/>
    </row>
    <row r="336" ht="20.25" customHeight="1">
      <c r="A336" s="176"/>
      <c r="B336" s="176"/>
      <c r="C336" s="339"/>
      <c r="D336" s="746" t="str">
        <f>$D$30</f>
        <v>令和08年　4　月　   日</v>
      </c>
      <c r="I336" s="977"/>
      <c r="J336" s="706"/>
      <c r="K336" s="707"/>
      <c r="L336" s="750"/>
      <c r="M336" s="726"/>
      <c r="Q336" s="747"/>
      <c r="R336" s="176"/>
      <c r="S336" s="176"/>
      <c r="T336" s="182"/>
      <c r="U336" s="182"/>
      <c r="V336" s="728"/>
      <c r="W336" s="726"/>
      <c r="X336" s="717"/>
      <c r="Y336" s="717"/>
      <c r="Z336" s="717"/>
      <c r="AA336" s="726"/>
      <c r="AB336" s="726"/>
      <c r="AC336" s="182"/>
    </row>
    <row r="337" ht="20.25" customHeight="1">
      <c r="A337" s="176"/>
      <c r="B337" s="176"/>
      <c r="C337" s="339"/>
      <c r="D337" s="753" t="str">
        <f>D14</f>
        <v>片岡農産組合長　久保田　要</v>
      </c>
      <c r="I337" s="727"/>
      <c r="J337" s="706"/>
      <c r="K337" s="707"/>
      <c r="L337" s="752"/>
      <c r="M337" s="753" t="str">
        <f>$D$796</f>
        <v>片岡農産組合長　久保田　要</v>
      </c>
      <c r="Q337" s="757"/>
      <c r="R337" s="176"/>
      <c r="S337" s="176"/>
      <c r="T337" s="182"/>
      <c r="U337" s="182"/>
      <c r="V337" s="728"/>
      <c r="W337" s="726"/>
      <c r="X337" s="717"/>
      <c r="Y337" s="717"/>
      <c r="Z337" s="717"/>
      <c r="AA337" s="726"/>
      <c r="AB337" s="726"/>
      <c r="AC337" s="182"/>
    </row>
    <row r="338" ht="20.25" customHeight="1">
      <c r="A338" s="176"/>
      <c r="B338" s="176"/>
      <c r="C338" s="339"/>
      <c r="I338" s="727"/>
      <c r="J338" s="706"/>
      <c r="K338" s="707"/>
      <c r="L338" s="752"/>
      <c r="Q338" s="757"/>
      <c r="R338" s="176"/>
      <c r="S338" s="176"/>
      <c r="T338" s="182"/>
      <c r="U338" s="182"/>
      <c r="V338" s="728"/>
      <c r="W338" s="726"/>
      <c r="X338" s="717"/>
      <c r="Y338" s="717"/>
      <c r="Z338" s="717"/>
      <c r="AA338" s="726"/>
      <c r="AB338" s="726"/>
      <c r="AC338" s="182"/>
    </row>
    <row r="339" ht="20.25" customHeight="1">
      <c r="A339" s="176"/>
      <c r="B339" s="176"/>
      <c r="C339" s="496"/>
      <c r="D339" s="497"/>
      <c r="E339" s="497"/>
      <c r="F339" s="497"/>
      <c r="G339" s="758"/>
      <c r="H339" s="497"/>
      <c r="I339" s="759"/>
      <c r="J339" s="706"/>
      <c r="K339" s="707"/>
      <c r="L339" s="496"/>
      <c r="M339" s="497"/>
      <c r="N339" s="497"/>
      <c r="O339" s="758"/>
      <c r="P339" s="497"/>
      <c r="Q339" s="759"/>
      <c r="R339" s="176"/>
      <c r="S339" s="176"/>
      <c r="T339" s="182"/>
      <c r="U339" s="182"/>
      <c r="V339" s="728"/>
      <c r="W339" s="726"/>
      <c r="X339" s="717"/>
      <c r="Y339" s="717"/>
      <c r="Z339" s="717"/>
      <c r="AA339" s="726"/>
      <c r="AB339" s="726"/>
      <c r="AC339" s="182"/>
    </row>
    <row r="340" ht="27.0" customHeight="1">
      <c r="A340" s="176"/>
      <c r="B340" s="176"/>
      <c r="C340" s="176"/>
      <c r="D340" s="176"/>
      <c r="E340" s="176"/>
      <c r="F340" s="176"/>
      <c r="G340" s="177"/>
      <c r="H340" s="176"/>
      <c r="I340" s="176"/>
      <c r="J340" s="706"/>
      <c r="K340" s="707"/>
      <c r="L340" s="176"/>
      <c r="M340" s="176"/>
      <c r="N340" s="176"/>
      <c r="O340" s="177"/>
      <c r="P340" s="176"/>
      <c r="Q340" s="176"/>
      <c r="R340" s="176"/>
      <c r="S340" s="176"/>
      <c r="T340" s="182"/>
      <c r="U340" s="182"/>
      <c r="V340" s="728"/>
      <c r="W340" s="726"/>
      <c r="X340" s="717"/>
      <c r="Y340" s="717"/>
      <c r="Z340" s="717"/>
      <c r="AA340" s="726"/>
      <c r="AB340" s="726"/>
      <c r="AC340" s="182"/>
    </row>
    <row r="341" ht="27.0" customHeight="1">
      <c r="A341" s="176"/>
      <c r="B341" s="176"/>
      <c r="C341" s="176"/>
      <c r="D341" s="176"/>
      <c r="E341" s="176"/>
      <c r="F341" s="176"/>
      <c r="G341" s="177"/>
      <c r="H341" s="176"/>
      <c r="I341" s="176"/>
      <c r="J341" s="706"/>
      <c r="K341" s="707"/>
      <c r="L341" s="176"/>
      <c r="M341" s="176"/>
      <c r="N341" s="176"/>
      <c r="O341" s="177"/>
      <c r="P341" s="176"/>
      <c r="Q341" s="176"/>
      <c r="R341" s="176"/>
      <c r="S341" s="176"/>
      <c r="T341" s="182"/>
      <c r="U341" s="182"/>
      <c r="V341" s="728"/>
      <c r="W341" s="726"/>
      <c r="X341" s="717"/>
      <c r="Y341" s="717"/>
      <c r="Z341" s="717"/>
      <c r="AA341" s="726"/>
      <c r="AB341" s="726"/>
      <c r="AC341" s="182"/>
    </row>
    <row r="342" ht="20.25" customHeight="1">
      <c r="A342" s="176"/>
      <c r="B342" s="176"/>
      <c r="C342" s="713" t="s">
        <v>820</v>
      </c>
      <c r="D342" s="88"/>
      <c r="E342" s="88"/>
      <c r="F342" s="88"/>
      <c r="G342" s="88"/>
      <c r="H342" s="88"/>
      <c r="I342" s="66"/>
      <c r="J342" s="714"/>
      <c r="K342" s="707"/>
      <c r="L342" s="713" t="s">
        <v>821</v>
      </c>
      <c r="M342" s="88"/>
      <c r="N342" s="88"/>
      <c r="O342" s="88"/>
      <c r="P342" s="88"/>
      <c r="Q342" s="66"/>
      <c r="R342" s="176"/>
      <c r="S342" s="176"/>
      <c r="T342" s="182"/>
      <c r="U342" s="182"/>
      <c r="V342" s="728"/>
      <c r="W342" s="726"/>
      <c r="X342" s="717"/>
      <c r="Y342" s="717"/>
      <c r="Z342" s="717"/>
      <c r="AA342" s="726"/>
      <c r="AB342" s="726"/>
      <c r="AC342" s="182"/>
    </row>
    <row r="343" ht="20.25" customHeight="1">
      <c r="A343" s="176"/>
      <c r="B343" s="176"/>
      <c r="C343" s="639"/>
      <c r="I343" s="78"/>
      <c r="J343" s="706"/>
      <c r="K343" s="707"/>
      <c r="L343" s="639"/>
      <c r="Q343" s="78"/>
      <c r="R343" s="176"/>
      <c r="S343" s="176"/>
      <c r="T343" s="182"/>
      <c r="U343" s="182"/>
      <c r="V343" s="728"/>
      <c r="W343" s="726"/>
      <c r="X343" s="717"/>
      <c r="Y343" s="717"/>
      <c r="Z343" s="717"/>
      <c r="AA343" s="726"/>
      <c r="AB343" s="726"/>
      <c r="AC343" s="182"/>
    </row>
    <row r="344" ht="20.25" customHeight="1">
      <c r="A344" s="176"/>
      <c r="B344" s="176"/>
      <c r="C344" s="339"/>
      <c r="D344" s="176"/>
      <c r="E344" s="964" t="str">
        <f>'R08賦集'!C95</f>
        <v>澁谷 孝之</v>
      </c>
      <c r="F344" s="109"/>
      <c r="G344" s="726" t="s">
        <v>537</v>
      </c>
      <c r="I344" s="727"/>
      <c r="J344" s="706"/>
      <c r="K344" s="707"/>
      <c r="L344" s="339"/>
      <c r="M344" s="740" t="str">
        <f>E344</f>
        <v>澁谷 孝之</v>
      </c>
      <c r="N344" s="109"/>
      <c r="O344" s="726" t="s">
        <v>537</v>
      </c>
      <c r="Q344" s="727"/>
      <c r="R344" s="176"/>
      <c r="S344" s="176"/>
      <c r="T344" s="182"/>
      <c r="U344" s="182"/>
      <c r="V344" s="728"/>
      <c r="W344" s="726"/>
      <c r="X344" s="717"/>
      <c r="Y344" s="717"/>
      <c r="Z344" s="717"/>
      <c r="AA344" s="726"/>
      <c r="AB344" s="726"/>
      <c r="AC344" s="182"/>
    </row>
    <row r="345" ht="20.25" customHeight="1">
      <c r="A345" s="176"/>
      <c r="B345" s="176"/>
      <c r="C345" s="339"/>
      <c r="D345" s="176"/>
      <c r="E345" s="519"/>
      <c r="F345" s="519"/>
      <c r="G345" s="731"/>
      <c r="H345" s="519"/>
      <c r="I345" s="727"/>
      <c r="J345" s="706"/>
      <c r="K345" s="707"/>
      <c r="L345" s="339"/>
      <c r="M345" s="176"/>
      <c r="N345" s="176"/>
      <c r="O345" s="177"/>
      <c r="P345" s="176"/>
      <c r="Q345" s="727"/>
      <c r="R345" s="176"/>
      <c r="S345" s="176"/>
      <c r="T345" s="182"/>
      <c r="U345" s="182"/>
      <c r="V345" s="728"/>
      <c r="W345" s="726"/>
      <c r="X345" s="717"/>
      <c r="Y345" s="717"/>
      <c r="Z345" s="717"/>
      <c r="AA345" s="726"/>
      <c r="AB345" s="726"/>
      <c r="AC345" s="182"/>
    </row>
    <row r="346" ht="20.25" customHeight="1">
      <c r="A346" s="176"/>
      <c r="B346" s="176"/>
      <c r="C346" s="339"/>
      <c r="D346" s="176"/>
      <c r="E346" s="975" t="s">
        <v>707</v>
      </c>
      <c r="F346" s="736" t="str">
        <f>F348-F347</f>
        <v>7,180</v>
      </c>
      <c r="G346" s="737" t="s">
        <v>706</v>
      </c>
      <c r="H346" s="176"/>
      <c r="I346" s="727"/>
      <c r="J346" s="706"/>
      <c r="K346" s="707"/>
      <c r="L346" s="339"/>
      <c r="M346" s="176"/>
      <c r="N346" s="176"/>
      <c r="O346" s="177"/>
      <c r="P346" s="176"/>
      <c r="Q346" s="727"/>
      <c r="R346" s="176"/>
      <c r="S346" s="176"/>
      <c r="T346" s="182"/>
      <c r="U346" s="182"/>
      <c r="V346" s="728"/>
      <c r="W346" s="726"/>
      <c r="X346" s="717"/>
      <c r="Y346" s="717"/>
      <c r="Z346" s="717"/>
      <c r="AA346" s="726"/>
      <c r="AB346" s="726"/>
      <c r="AC346" s="182"/>
    </row>
    <row r="347" ht="20.25" customHeight="1">
      <c r="A347" s="176"/>
      <c r="B347" s="176"/>
      <c r="C347" s="339"/>
      <c r="D347" s="176"/>
      <c r="E347" s="976" t="s">
        <v>824</v>
      </c>
      <c r="F347" s="739" t="str">
        <f>'R08賦集'!T95</f>
        <v>500</v>
      </c>
      <c r="G347" s="737" t="s">
        <v>706</v>
      </c>
      <c r="H347" s="176"/>
      <c r="I347" s="727"/>
      <c r="J347" s="706"/>
      <c r="K347" s="707"/>
      <c r="L347" s="339"/>
      <c r="M347" s="740" t="s">
        <v>709</v>
      </c>
      <c r="N347" s="967" t="str">
        <f>F348</f>
        <v>7,680</v>
      </c>
      <c r="O347" s="742" t="s">
        <v>706</v>
      </c>
      <c r="P347" s="109"/>
      <c r="Q347" s="743"/>
      <c r="R347" s="176"/>
      <c r="S347" s="176"/>
      <c r="T347" s="182"/>
      <c r="U347" s="182"/>
      <c r="V347" s="728"/>
      <c r="W347" s="726"/>
      <c r="X347" s="717"/>
      <c r="Y347" s="717"/>
      <c r="Z347" s="717"/>
      <c r="AA347" s="726"/>
      <c r="AB347" s="726"/>
      <c r="AC347" s="182"/>
    </row>
    <row r="348" ht="20.25" customHeight="1">
      <c r="A348" s="176"/>
      <c r="B348" s="176"/>
      <c r="C348" s="339"/>
      <c r="D348" s="176"/>
      <c r="E348" s="975" t="s">
        <v>710</v>
      </c>
      <c r="F348" s="744" t="str">
        <f>'R08賦集'!X95</f>
        <v>7,680</v>
      </c>
      <c r="G348" s="737" t="s">
        <v>706</v>
      </c>
      <c r="H348" s="176"/>
      <c r="I348" s="727"/>
      <c r="J348" s="706"/>
      <c r="K348" s="707"/>
      <c r="L348" s="339"/>
      <c r="M348" s="176"/>
      <c r="N348" s="176"/>
      <c r="O348" s="177"/>
      <c r="P348" s="176"/>
      <c r="Q348" s="727"/>
      <c r="R348" s="176"/>
      <c r="S348" s="176"/>
      <c r="T348" s="182"/>
      <c r="U348" s="182"/>
      <c r="V348" s="728"/>
      <c r="W348" s="726"/>
      <c r="X348" s="717"/>
      <c r="Y348" s="717"/>
      <c r="Z348" s="717"/>
      <c r="AA348" s="726"/>
      <c r="AB348" s="726"/>
      <c r="AC348" s="182"/>
    </row>
    <row r="349" ht="20.25" customHeight="1">
      <c r="A349" s="176"/>
      <c r="B349" s="176"/>
      <c r="C349" s="339"/>
      <c r="D349" s="745" t="str">
        <f>$Y$2</f>
        <v>　上記金額を令和08年度の賦課金として、令和08年４月末日迄に納入願います。</v>
      </c>
      <c r="H349" s="176"/>
      <c r="I349" s="727"/>
      <c r="J349" s="706"/>
      <c r="K349" s="707"/>
      <c r="L349" s="339"/>
      <c r="M349" s="745" t="str">
        <f>$Z$2</f>
        <v>　上記金額を令和08年度の賦課金として領収いたしました。</v>
      </c>
      <c r="Q349" s="727"/>
      <c r="R349" s="176"/>
      <c r="S349" s="176"/>
      <c r="T349" s="182"/>
      <c r="U349" s="182"/>
      <c r="V349" s="728"/>
      <c r="W349" s="726"/>
      <c r="X349" s="717"/>
      <c r="Y349" s="717"/>
      <c r="Z349" s="717"/>
      <c r="AA349" s="726"/>
      <c r="AB349" s="726"/>
      <c r="AC349" s="182"/>
    </row>
    <row r="350" ht="20.25" customHeight="1">
      <c r="A350" s="176"/>
      <c r="B350" s="176"/>
      <c r="C350" s="339"/>
      <c r="H350" s="176"/>
      <c r="I350" s="727"/>
      <c r="J350" s="706"/>
      <c r="K350" s="707"/>
      <c r="L350" s="339"/>
      <c r="Q350" s="727"/>
      <c r="R350" s="176"/>
      <c r="S350" s="176"/>
      <c r="T350" s="182"/>
      <c r="U350" s="182"/>
      <c r="V350" s="728"/>
      <c r="W350" s="726"/>
      <c r="X350" s="717"/>
      <c r="Y350" s="717"/>
      <c r="Z350" s="717"/>
      <c r="AA350" s="726"/>
      <c r="AB350" s="726"/>
      <c r="AC350" s="182"/>
    </row>
    <row r="351" ht="20.25" customHeight="1">
      <c r="A351" s="176"/>
      <c r="B351" s="176"/>
      <c r="C351" s="339"/>
      <c r="H351" s="176"/>
      <c r="I351" s="727"/>
      <c r="J351" s="706"/>
      <c r="K351" s="707"/>
      <c r="L351" s="339"/>
      <c r="Q351" s="727"/>
      <c r="R351" s="176"/>
      <c r="S351" s="176"/>
      <c r="T351" s="182"/>
      <c r="U351" s="182"/>
      <c r="V351" s="728"/>
      <c r="W351" s="726"/>
      <c r="X351" s="717"/>
      <c r="Y351" s="717"/>
      <c r="Z351" s="717"/>
      <c r="AA351" s="726"/>
      <c r="AB351" s="726"/>
      <c r="AC351" s="182"/>
    </row>
    <row r="352" ht="20.25" customHeight="1">
      <c r="A352" s="176"/>
      <c r="B352" s="176"/>
      <c r="C352" s="339"/>
      <c r="H352" s="176"/>
      <c r="I352" s="727"/>
      <c r="J352" s="706"/>
      <c r="K352" s="707"/>
      <c r="L352" s="339"/>
      <c r="Q352" s="727"/>
      <c r="R352" s="176"/>
      <c r="S352" s="176"/>
      <c r="T352" s="182"/>
      <c r="U352" s="182"/>
      <c r="V352" s="728"/>
      <c r="W352" s="726"/>
      <c r="X352" s="717"/>
      <c r="Y352" s="717"/>
      <c r="Z352" s="717"/>
      <c r="AA352" s="726"/>
      <c r="AB352" s="726"/>
      <c r="AC352" s="182"/>
    </row>
    <row r="353" ht="20.25" customHeight="1">
      <c r="A353" s="176"/>
      <c r="B353" s="176"/>
      <c r="C353" s="339"/>
      <c r="D353" s="746" t="str">
        <f>$D$30</f>
        <v>令和08年　4　月　   日</v>
      </c>
      <c r="I353" s="747"/>
      <c r="J353" s="748"/>
      <c r="K353" s="749"/>
      <c r="L353" s="750"/>
      <c r="M353" s="726"/>
      <c r="Q353" s="747"/>
      <c r="R353" s="176"/>
      <c r="S353" s="176"/>
      <c r="T353" s="182"/>
      <c r="U353" s="182"/>
      <c r="V353" s="728"/>
      <c r="W353" s="726"/>
      <c r="X353" s="717"/>
      <c r="Y353" s="717"/>
      <c r="Z353" s="717"/>
      <c r="AA353" s="726"/>
      <c r="AB353" s="726"/>
      <c r="AC353" s="182"/>
    </row>
    <row r="354" ht="20.25" customHeight="1">
      <c r="A354" s="751"/>
      <c r="B354" s="751"/>
      <c r="C354" s="752"/>
      <c r="D354" s="753" t="str">
        <f>D14</f>
        <v>片岡農産組合長　久保田　要</v>
      </c>
      <c r="I354" s="754"/>
      <c r="J354" s="755"/>
      <c r="K354" s="756"/>
      <c r="L354" s="752"/>
      <c r="M354" s="753" t="str">
        <f>$D$796</f>
        <v>片岡農産組合長　久保田　要</v>
      </c>
      <c r="Q354" s="757"/>
      <c r="R354" s="176"/>
      <c r="S354" s="176"/>
      <c r="T354" s="182"/>
      <c r="U354" s="182"/>
      <c r="V354" s="728"/>
      <c r="W354" s="726"/>
      <c r="X354" s="717"/>
      <c r="Y354" s="717"/>
      <c r="Z354" s="717"/>
      <c r="AA354" s="726"/>
      <c r="AB354" s="726"/>
      <c r="AC354" s="182"/>
    </row>
    <row r="355" ht="20.25" customHeight="1">
      <c r="A355" s="751"/>
      <c r="B355" s="751"/>
      <c r="C355" s="752"/>
      <c r="I355" s="754"/>
      <c r="J355" s="755"/>
      <c r="K355" s="756"/>
      <c r="L355" s="752"/>
      <c r="Q355" s="757"/>
      <c r="R355" s="176"/>
      <c r="S355" s="176"/>
      <c r="T355" s="182"/>
      <c r="U355" s="182"/>
      <c r="V355" s="728"/>
      <c r="W355" s="726"/>
      <c r="X355" s="717"/>
      <c r="Y355" s="717"/>
      <c r="Z355" s="717"/>
      <c r="AA355" s="726"/>
      <c r="AB355" s="726"/>
      <c r="AC355" s="182"/>
    </row>
    <row r="356" ht="20.25" customHeight="1">
      <c r="A356" s="176"/>
      <c r="B356" s="176"/>
      <c r="C356" s="496"/>
      <c r="D356" s="497"/>
      <c r="E356" s="497"/>
      <c r="F356" s="497"/>
      <c r="G356" s="758"/>
      <c r="H356" s="497"/>
      <c r="I356" s="759"/>
      <c r="J356" s="706"/>
      <c r="K356" s="707"/>
      <c r="L356" s="496"/>
      <c r="M356" s="497"/>
      <c r="N356" s="497"/>
      <c r="O356" s="758"/>
      <c r="P356" s="497"/>
      <c r="Q356" s="759"/>
      <c r="R356" s="176"/>
      <c r="S356" s="176"/>
      <c r="T356" s="182"/>
      <c r="U356" s="182"/>
      <c r="V356" s="728"/>
      <c r="W356" s="726"/>
      <c r="X356" s="717"/>
      <c r="Y356" s="717"/>
      <c r="Z356" s="717"/>
      <c r="AA356" s="726"/>
      <c r="AB356" s="726"/>
      <c r="AC356" s="182"/>
    </row>
    <row r="357" ht="27.0" customHeight="1">
      <c r="A357" s="176"/>
      <c r="B357" s="176"/>
      <c r="C357" s="497"/>
      <c r="D357" s="497"/>
      <c r="E357" s="497"/>
      <c r="F357" s="497"/>
      <c r="G357" s="758"/>
      <c r="H357" s="497"/>
      <c r="I357" s="497"/>
      <c r="J357" s="760"/>
      <c r="K357" s="761"/>
      <c r="L357" s="497"/>
      <c r="M357" s="497"/>
      <c r="N357" s="497"/>
      <c r="O357" s="758"/>
      <c r="P357" s="497"/>
      <c r="Q357" s="497"/>
      <c r="R357" s="176"/>
      <c r="S357" s="176"/>
      <c r="T357" s="182"/>
      <c r="U357" s="182"/>
      <c r="V357" s="728"/>
      <c r="W357" s="726"/>
      <c r="X357" s="717"/>
      <c r="Y357" s="717"/>
      <c r="Z357" s="717"/>
      <c r="AA357" s="726"/>
      <c r="AB357" s="726"/>
      <c r="AC357" s="182"/>
    </row>
    <row r="358" ht="27.0" customHeight="1">
      <c r="A358" s="176"/>
      <c r="B358" s="176"/>
      <c r="C358" s="176"/>
      <c r="D358" s="176"/>
      <c r="E358" s="176"/>
      <c r="F358" s="176"/>
      <c r="G358" s="177"/>
      <c r="H358" s="176"/>
      <c r="I358" s="176"/>
      <c r="J358" s="706"/>
      <c r="K358" s="707"/>
      <c r="L358" s="176"/>
      <c r="M358" s="176"/>
      <c r="N358" s="176"/>
      <c r="O358" s="177"/>
      <c r="P358" s="176"/>
      <c r="Q358" s="176"/>
      <c r="R358" s="176"/>
      <c r="S358" s="176"/>
      <c r="T358" s="182"/>
      <c r="U358" s="182"/>
      <c r="V358" s="728"/>
      <c r="W358" s="726"/>
      <c r="X358" s="717"/>
      <c r="Y358" s="717"/>
      <c r="Z358" s="717"/>
      <c r="AA358" s="726"/>
      <c r="AB358" s="726"/>
      <c r="AC358" s="182"/>
    </row>
    <row r="359" ht="20.25" customHeight="1">
      <c r="A359" s="176"/>
      <c r="B359" s="176"/>
      <c r="C359" s="713" t="s">
        <v>820</v>
      </c>
      <c r="D359" s="88"/>
      <c r="E359" s="88"/>
      <c r="F359" s="88"/>
      <c r="G359" s="88"/>
      <c r="H359" s="88"/>
      <c r="I359" s="66"/>
      <c r="J359" s="706"/>
      <c r="K359" s="707"/>
      <c r="L359" s="713" t="s">
        <v>821</v>
      </c>
      <c r="M359" s="88"/>
      <c r="N359" s="88"/>
      <c r="O359" s="88"/>
      <c r="P359" s="88"/>
      <c r="Q359" s="66"/>
      <c r="R359" s="176"/>
      <c r="S359" s="176"/>
      <c r="T359" s="182"/>
      <c r="U359" s="182"/>
      <c r="V359" s="728"/>
      <c r="W359" s="726"/>
      <c r="X359" s="717"/>
      <c r="Y359" s="717"/>
      <c r="Z359" s="717"/>
      <c r="AA359" s="726"/>
      <c r="AB359" s="726"/>
      <c r="AC359" s="182"/>
    </row>
    <row r="360" ht="20.25" customHeight="1">
      <c r="A360" s="176"/>
      <c r="B360" s="176"/>
      <c r="C360" s="639"/>
      <c r="I360" s="78"/>
      <c r="J360" s="706"/>
      <c r="K360" s="707"/>
      <c r="L360" s="639"/>
      <c r="Q360" s="78"/>
      <c r="R360" s="176"/>
      <c r="S360" s="176"/>
      <c r="T360" s="182"/>
      <c r="U360" s="182"/>
      <c r="V360" s="728"/>
      <c r="W360" s="726"/>
      <c r="X360" s="717"/>
      <c r="Y360" s="717"/>
      <c r="Z360" s="717"/>
      <c r="AA360" s="726"/>
      <c r="AB360" s="726"/>
      <c r="AC360" s="182"/>
    </row>
    <row r="361" ht="20.25" customHeight="1">
      <c r="A361" s="176"/>
      <c r="B361" s="176"/>
      <c r="C361" s="969"/>
      <c r="D361" s="970"/>
      <c r="E361" s="971" t="str">
        <f>'R08賦集'!C96</f>
        <v>渋谷 彰彦</v>
      </c>
      <c r="G361" s="726" t="s">
        <v>537</v>
      </c>
      <c r="I361" s="972"/>
      <c r="J361" s="706"/>
      <c r="K361" s="707"/>
      <c r="L361" s="339"/>
      <c r="M361" s="740" t="str">
        <f>E361</f>
        <v>渋谷 彰彦</v>
      </c>
      <c r="N361" s="109"/>
      <c r="O361" s="726" t="s">
        <v>537</v>
      </c>
      <c r="Q361" s="727"/>
      <c r="R361" s="176"/>
      <c r="S361" s="176"/>
      <c r="T361" s="182"/>
      <c r="U361" s="182"/>
      <c r="V361" s="728"/>
      <c r="W361" s="726"/>
      <c r="X361" s="717"/>
      <c r="Y361" s="717"/>
      <c r="Z361" s="717"/>
      <c r="AA361" s="726"/>
      <c r="AB361" s="726"/>
      <c r="AC361" s="182"/>
    </row>
    <row r="362" ht="20.25" customHeight="1">
      <c r="A362" s="176"/>
      <c r="B362" s="176"/>
      <c r="C362" s="339"/>
      <c r="D362" s="176"/>
      <c r="E362" s="973"/>
      <c r="F362" s="973"/>
      <c r="G362" s="974"/>
      <c r="H362" s="519"/>
      <c r="I362" s="727"/>
      <c r="J362" s="706"/>
      <c r="K362" s="707"/>
      <c r="L362" s="339"/>
      <c r="M362" s="176"/>
      <c r="N362" s="176"/>
      <c r="O362" s="177"/>
      <c r="P362" s="176"/>
      <c r="Q362" s="727"/>
      <c r="R362" s="176"/>
      <c r="S362" s="176"/>
      <c r="T362" s="182"/>
      <c r="U362" s="182"/>
      <c r="V362" s="728"/>
      <c r="W362" s="726"/>
      <c r="X362" s="717"/>
      <c r="Y362" s="717"/>
      <c r="Z362" s="717"/>
      <c r="AA362" s="726"/>
      <c r="AB362" s="726"/>
      <c r="AC362" s="182"/>
    </row>
    <row r="363" ht="20.25" customHeight="1">
      <c r="A363" s="176"/>
      <c r="B363" s="176"/>
      <c r="C363" s="339"/>
      <c r="D363" s="176"/>
      <c r="E363" s="975" t="s">
        <v>707</v>
      </c>
      <c r="F363" s="736" t="str">
        <f>F365-F364</f>
        <v>970</v>
      </c>
      <c r="G363" s="737" t="s">
        <v>706</v>
      </c>
      <c r="H363" s="176"/>
      <c r="I363" s="727"/>
      <c r="J363" s="706"/>
      <c r="K363" s="707"/>
      <c r="L363" s="339"/>
      <c r="M363" s="176"/>
      <c r="N363" s="176"/>
      <c r="O363" s="177"/>
      <c r="P363" s="176"/>
      <c r="Q363" s="727"/>
      <c r="R363" s="176"/>
      <c r="S363" s="176"/>
      <c r="T363" s="182"/>
      <c r="U363" s="182"/>
      <c r="V363" s="728"/>
      <c r="W363" s="726"/>
      <c r="X363" s="717"/>
      <c r="Y363" s="717"/>
      <c r="Z363" s="717"/>
      <c r="AA363" s="726"/>
      <c r="AB363" s="726"/>
      <c r="AC363" s="182"/>
    </row>
    <row r="364" ht="20.25" customHeight="1">
      <c r="A364" s="176"/>
      <c r="B364" s="176"/>
      <c r="C364" s="339"/>
      <c r="D364" s="176"/>
      <c r="E364" s="976" t="s">
        <v>824</v>
      </c>
      <c r="F364" s="739" t="str">
        <f>'R08賦集'!T96</f>
        <v>500</v>
      </c>
      <c r="G364" s="737" t="s">
        <v>706</v>
      </c>
      <c r="H364" s="176"/>
      <c r="I364" s="727"/>
      <c r="J364" s="706"/>
      <c r="K364" s="707"/>
      <c r="L364" s="339"/>
      <c r="M364" s="740" t="s">
        <v>709</v>
      </c>
      <c r="N364" s="967" t="str">
        <f>F365</f>
        <v>1,470</v>
      </c>
      <c r="O364" s="742" t="s">
        <v>706</v>
      </c>
      <c r="P364" s="109"/>
      <c r="Q364" s="743"/>
      <c r="R364" s="176"/>
      <c r="S364" s="176"/>
      <c r="T364" s="182"/>
      <c r="U364" s="182"/>
      <c r="V364" s="728"/>
      <c r="W364" s="726"/>
      <c r="X364" s="717"/>
      <c r="Y364" s="717"/>
      <c r="Z364" s="717"/>
      <c r="AA364" s="726"/>
      <c r="AB364" s="726"/>
      <c r="AC364" s="182"/>
    </row>
    <row r="365" ht="20.25" customHeight="1">
      <c r="A365" s="176"/>
      <c r="B365" s="176"/>
      <c r="C365" s="339"/>
      <c r="D365" s="176"/>
      <c r="E365" s="975" t="s">
        <v>710</v>
      </c>
      <c r="F365" s="744" t="str">
        <f>'R08賦集'!X96</f>
        <v>1,470</v>
      </c>
      <c r="G365" s="737" t="s">
        <v>706</v>
      </c>
      <c r="H365" s="176"/>
      <c r="I365" s="727"/>
      <c r="J365" s="706"/>
      <c r="K365" s="707"/>
      <c r="L365" s="339"/>
      <c r="M365" s="176"/>
      <c r="N365" s="176"/>
      <c r="O365" s="177"/>
      <c r="P365" s="176"/>
      <c r="Q365" s="727"/>
      <c r="R365" s="176"/>
      <c r="S365" s="176"/>
      <c r="T365" s="182"/>
      <c r="U365" s="182"/>
      <c r="V365" s="728"/>
      <c r="W365" s="726"/>
      <c r="X365" s="717"/>
      <c r="Y365" s="717"/>
      <c r="Z365" s="717"/>
      <c r="AA365" s="726"/>
      <c r="AB365" s="726"/>
      <c r="AC365" s="182"/>
    </row>
    <row r="366" ht="20.25" customHeight="1">
      <c r="A366" s="176"/>
      <c r="B366" s="176"/>
      <c r="C366" s="339"/>
      <c r="D366" s="745" t="str">
        <f>$Y$2</f>
        <v>　上記金額を令和08年度の賦課金として、令和08年４月末日迄に納入願います。</v>
      </c>
      <c r="H366" s="176"/>
      <c r="I366" s="727"/>
      <c r="J366" s="706"/>
      <c r="K366" s="707"/>
      <c r="L366" s="339"/>
      <c r="M366" s="745" t="str">
        <f>$Z$2</f>
        <v>　上記金額を令和08年度の賦課金として領収いたしました。</v>
      </c>
      <c r="Q366" s="727"/>
      <c r="R366" s="176"/>
      <c r="S366" s="176"/>
      <c r="T366" s="182"/>
      <c r="U366" s="182"/>
      <c r="V366" s="728"/>
      <c r="W366" s="726"/>
      <c r="X366" s="717"/>
      <c r="Y366" s="717"/>
      <c r="Z366" s="717"/>
      <c r="AA366" s="726"/>
      <c r="AB366" s="726"/>
      <c r="AC366" s="182"/>
    </row>
    <row r="367" ht="20.25" customHeight="1">
      <c r="A367" s="176"/>
      <c r="B367" s="176"/>
      <c r="C367" s="339"/>
      <c r="H367" s="176"/>
      <c r="I367" s="727"/>
      <c r="J367" s="706"/>
      <c r="K367" s="707"/>
      <c r="L367" s="339"/>
      <c r="Q367" s="727"/>
      <c r="R367" s="176"/>
      <c r="S367" s="176"/>
      <c r="T367" s="182"/>
      <c r="U367" s="182"/>
      <c r="V367" s="728"/>
      <c r="W367" s="726"/>
      <c r="X367" s="717"/>
      <c r="Y367" s="717"/>
      <c r="Z367" s="717"/>
      <c r="AA367" s="726"/>
      <c r="AB367" s="726"/>
      <c r="AC367" s="182"/>
    </row>
    <row r="368" ht="20.25" customHeight="1">
      <c r="A368" s="176"/>
      <c r="B368" s="176"/>
      <c r="C368" s="339"/>
      <c r="H368" s="176"/>
      <c r="I368" s="727"/>
      <c r="J368" s="706"/>
      <c r="K368" s="707"/>
      <c r="L368" s="339"/>
      <c r="Q368" s="727"/>
      <c r="R368" s="176"/>
      <c r="S368" s="176"/>
      <c r="T368" s="182"/>
      <c r="U368" s="182"/>
      <c r="V368" s="728"/>
      <c r="W368" s="726"/>
      <c r="X368" s="717"/>
      <c r="Y368" s="717"/>
      <c r="Z368" s="717"/>
      <c r="AA368" s="726"/>
      <c r="AB368" s="726"/>
      <c r="AC368" s="182"/>
    </row>
    <row r="369" ht="20.25" customHeight="1">
      <c r="A369" s="176"/>
      <c r="B369" s="176"/>
      <c r="C369" s="339"/>
      <c r="H369" s="176"/>
      <c r="I369" s="727"/>
      <c r="J369" s="706"/>
      <c r="K369" s="707"/>
      <c r="L369" s="339"/>
      <c r="Q369" s="727"/>
      <c r="R369" s="176"/>
      <c r="S369" s="176"/>
      <c r="T369" s="182"/>
      <c r="U369" s="182"/>
      <c r="V369" s="728"/>
      <c r="W369" s="726"/>
      <c r="X369" s="717"/>
      <c r="Y369" s="717"/>
      <c r="Z369" s="717"/>
      <c r="AA369" s="726"/>
      <c r="AB369" s="726"/>
      <c r="AC369" s="182"/>
    </row>
    <row r="370" ht="20.25" customHeight="1">
      <c r="A370" s="176"/>
      <c r="B370" s="176"/>
      <c r="C370" s="339"/>
      <c r="D370" s="746" t="str">
        <f>$D$30</f>
        <v>令和08年　4　月　   日</v>
      </c>
      <c r="I370" s="977"/>
      <c r="J370" s="706"/>
      <c r="K370" s="707"/>
      <c r="L370" s="750"/>
      <c r="M370" s="726"/>
      <c r="Q370" s="747"/>
      <c r="R370" s="176"/>
      <c r="S370" s="176"/>
      <c r="T370" s="182"/>
      <c r="U370" s="182"/>
      <c r="V370" s="728"/>
      <c r="W370" s="726"/>
      <c r="X370" s="717"/>
      <c r="Y370" s="717"/>
      <c r="Z370" s="717"/>
      <c r="AA370" s="726"/>
      <c r="AB370" s="726"/>
      <c r="AC370" s="182"/>
    </row>
    <row r="371" ht="20.25" customHeight="1">
      <c r="A371" s="176"/>
      <c r="B371" s="176"/>
      <c r="C371" s="339"/>
      <c r="D371" s="753" t="str">
        <f>D14</f>
        <v>片岡農産組合長　久保田　要</v>
      </c>
      <c r="I371" s="727"/>
      <c r="J371" s="706"/>
      <c r="K371" s="707"/>
      <c r="L371" s="752"/>
      <c r="M371" s="753" t="str">
        <f>$D$796</f>
        <v>片岡農産組合長　久保田　要</v>
      </c>
      <c r="Q371" s="757"/>
      <c r="R371" s="176"/>
      <c r="S371" s="176"/>
      <c r="T371" s="182"/>
      <c r="U371" s="182"/>
      <c r="V371" s="728"/>
      <c r="W371" s="726"/>
      <c r="X371" s="717"/>
      <c r="Y371" s="717"/>
      <c r="Z371" s="717"/>
      <c r="AA371" s="726"/>
      <c r="AB371" s="726"/>
      <c r="AC371" s="182"/>
    </row>
    <row r="372" ht="20.25" customHeight="1">
      <c r="A372" s="176"/>
      <c r="B372" s="176"/>
      <c r="C372" s="339"/>
      <c r="I372" s="727"/>
      <c r="J372" s="706"/>
      <c r="K372" s="707"/>
      <c r="L372" s="752"/>
      <c r="Q372" s="757"/>
      <c r="R372" s="176"/>
      <c r="S372" s="176"/>
      <c r="T372" s="182"/>
      <c r="U372" s="182"/>
      <c r="V372" s="728"/>
      <c r="W372" s="726"/>
      <c r="X372" s="717"/>
      <c r="Y372" s="717"/>
      <c r="Z372" s="717"/>
      <c r="AA372" s="726"/>
      <c r="AB372" s="726"/>
      <c r="AC372" s="182"/>
    </row>
    <row r="373" ht="20.25" customHeight="1">
      <c r="A373" s="176"/>
      <c r="B373" s="176"/>
      <c r="C373" s="496"/>
      <c r="D373" s="497"/>
      <c r="E373" s="497"/>
      <c r="F373" s="497"/>
      <c r="G373" s="758"/>
      <c r="H373" s="497"/>
      <c r="I373" s="759"/>
      <c r="J373" s="706"/>
      <c r="K373" s="707"/>
      <c r="L373" s="496"/>
      <c r="M373" s="497"/>
      <c r="N373" s="497"/>
      <c r="O373" s="758"/>
      <c r="P373" s="497"/>
      <c r="Q373" s="759"/>
      <c r="R373" s="176"/>
      <c r="S373" s="176"/>
      <c r="T373" s="182"/>
      <c r="U373" s="182"/>
      <c r="V373" s="728"/>
      <c r="W373" s="726"/>
      <c r="X373" s="717"/>
      <c r="Y373" s="717"/>
      <c r="Z373" s="717"/>
      <c r="AA373" s="726"/>
      <c r="AB373" s="726"/>
      <c r="AC373" s="182"/>
    </row>
    <row r="374" ht="27.0" customHeight="1">
      <c r="A374" s="176"/>
      <c r="B374" s="176"/>
      <c r="C374" s="176"/>
      <c r="D374" s="176"/>
      <c r="E374" s="176"/>
      <c r="F374" s="176"/>
      <c r="G374" s="177"/>
      <c r="H374" s="176"/>
      <c r="I374" s="176"/>
      <c r="J374" s="706"/>
      <c r="K374" s="707"/>
      <c r="L374" s="176"/>
      <c r="M374" s="176"/>
      <c r="N374" s="176"/>
      <c r="O374" s="177"/>
      <c r="P374" s="176"/>
      <c r="Q374" s="176"/>
      <c r="R374" s="176"/>
      <c r="S374" s="176"/>
      <c r="T374" s="182"/>
      <c r="U374" s="182"/>
      <c r="V374" s="728"/>
      <c r="W374" s="726"/>
      <c r="X374" s="717"/>
      <c r="Y374" s="717"/>
      <c r="Z374" s="717"/>
      <c r="AA374" s="726"/>
      <c r="AB374" s="726"/>
      <c r="AC374" s="182"/>
    </row>
    <row r="375" ht="27.0" customHeight="1">
      <c r="A375" s="176"/>
      <c r="B375" s="176"/>
      <c r="C375" s="176"/>
      <c r="D375" s="176"/>
      <c r="E375" s="176"/>
      <c r="F375" s="176"/>
      <c r="G375" s="177"/>
      <c r="H375" s="176"/>
      <c r="I375" s="176"/>
      <c r="J375" s="706"/>
      <c r="K375" s="707"/>
      <c r="L375" s="176"/>
      <c r="M375" s="176"/>
      <c r="N375" s="176"/>
      <c r="O375" s="177"/>
      <c r="P375" s="176"/>
      <c r="Q375" s="176"/>
      <c r="R375" s="176"/>
      <c r="S375" s="176"/>
      <c r="T375" s="182"/>
      <c r="U375" s="182"/>
      <c r="V375" s="728"/>
      <c r="W375" s="726"/>
      <c r="X375" s="717"/>
      <c r="Y375" s="717"/>
      <c r="Z375" s="717"/>
      <c r="AA375" s="726"/>
      <c r="AB375" s="726"/>
      <c r="AC375" s="182"/>
    </row>
    <row r="376" ht="20.25" customHeight="1">
      <c r="A376" s="176"/>
      <c r="B376" s="176"/>
      <c r="C376" s="713" t="s">
        <v>820</v>
      </c>
      <c r="D376" s="88"/>
      <c r="E376" s="88"/>
      <c r="F376" s="88"/>
      <c r="G376" s="88"/>
      <c r="H376" s="88"/>
      <c r="I376" s="66"/>
      <c r="J376" s="714"/>
      <c r="K376" s="707"/>
      <c r="L376" s="713" t="s">
        <v>821</v>
      </c>
      <c r="M376" s="88"/>
      <c r="N376" s="88"/>
      <c r="O376" s="88"/>
      <c r="P376" s="88"/>
      <c r="Q376" s="66"/>
      <c r="R376" s="176"/>
      <c r="S376" s="176"/>
      <c r="T376" s="182"/>
      <c r="U376" s="182"/>
      <c r="V376" s="728"/>
      <c r="W376" s="726"/>
      <c r="X376" s="717"/>
      <c r="Y376" s="717"/>
      <c r="Z376" s="717"/>
      <c r="AA376" s="726"/>
      <c r="AB376" s="726"/>
      <c r="AC376" s="182"/>
    </row>
    <row r="377" ht="20.25" customHeight="1">
      <c r="A377" s="176"/>
      <c r="B377" s="176"/>
      <c r="C377" s="639"/>
      <c r="I377" s="78"/>
      <c r="J377" s="706"/>
      <c r="K377" s="707"/>
      <c r="L377" s="639"/>
      <c r="Q377" s="78"/>
      <c r="R377" s="176"/>
      <c r="S377" s="176"/>
      <c r="T377" s="182"/>
      <c r="U377" s="182"/>
      <c r="V377" s="728"/>
      <c r="W377" s="726"/>
      <c r="X377" s="717"/>
      <c r="Y377" s="717"/>
      <c r="Z377" s="717"/>
      <c r="AA377" s="726"/>
      <c r="AB377" s="726"/>
      <c r="AC377" s="182"/>
    </row>
    <row r="378" ht="20.25" customHeight="1">
      <c r="A378" s="176"/>
      <c r="B378" s="176"/>
      <c r="C378" s="339"/>
      <c r="D378" s="176"/>
      <c r="E378" s="740" t="str">
        <f>'R08賦集'!C97</f>
        <v>渋谷 洋一</v>
      </c>
      <c r="F378" s="109"/>
      <c r="G378" s="726" t="s">
        <v>537</v>
      </c>
      <c r="I378" s="727"/>
      <c r="J378" s="706"/>
      <c r="K378" s="707"/>
      <c r="L378" s="339"/>
      <c r="M378" s="740" t="str">
        <f>E378</f>
        <v>渋谷 洋一</v>
      </c>
      <c r="N378" s="109"/>
      <c r="O378" s="726" t="s">
        <v>537</v>
      </c>
      <c r="Q378" s="727"/>
      <c r="R378" s="176"/>
      <c r="S378" s="176"/>
      <c r="T378" s="182"/>
      <c r="U378" s="182"/>
      <c r="V378" s="728"/>
      <c r="W378" s="726"/>
      <c r="X378" s="717"/>
      <c r="Y378" s="717"/>
      <c r="Z378" s="717"/>
      <c r="AA378" s="726"/>
      <c r="AB378" s="726"/>
      <c r="AC378" s="182"/>
    </row>
    <row r="379" ht="20.25" customHeight="1">
      <c r="A379" s="176"/>
      <c r="B379" s="176"/>
      <c r="C379" s="339"/>
      <c r="D379" s="176"/>
      <c r="E379" s="519"/>
      <c r="F379" s="519"/>
      <c r="G379" s="731"/>
      <c r="H379" s="519"/>
      <c r="I379" s="727"/>
      <c r="J379" s="706"/>
      <c r="K379" s="707"/>
      <c r="L379" s="339"/>
      <c r="M379" s="176"/>
      <c r="N379" s="176"/>
      <c r="O379" s="177"/>
      <c r="P379" s="176"/>
      <c r="Q379" s="727"/>
      <c r="R379" s="176"/>
      <c r="S379" s="176"/>
      <c r="T379" s="182"/>
      <c r="U379" s="182"/>
      <c r="V379" s="728"/>
      <c r="W379" s="726"/>
      <c r="X379" s="717"/>
      <c r="Y379" s="717"/>
      <c r="Z379" s="717"/>
      <c r="AA379" s="726"/>
      <c r="AB379" s="726"/>
      <c r="AC379" s="182"/>
    </row>
    <row r="380" ht="20.25" customHeight="1">
      <c r="A380" s="176"/>
      <c r="B380" s="176"/>
      <c r="C380" s="339"/>
      <c r="D380" s="176"/>
      <c r="E380" s="975" t="s">
        <v>707</v>
      </c>
      <c r="F380" s="736" t="str">
        <f>F382-F381</f>
        <v>14,270</v>
      </c>
      <c r="G380" s="737" t="s">
        <v>706</v>
      </c>
      <c r="H380" s="176"/>
      <c r="I380" s="727"/>
      <c r="J380" s="706"/>
      <c r="K380" s="707"/>
      <c r="L380" s="339"/>
      <c r="M380" s="176"/>
      <c r="N380" s="176"/>
      <c r="O380" s="177"/>
      <c r="P380" s="176"/>
      <c r="Q380" s="727"/>
      <c r="R380" s="176"/>
      <c r="S380" s="176"/>
      <c r="T380" s="182"/>
      <c r="U380" s="182"/>
      <c r="V380" s="728"/>
      <c r="W380" s="726"/>
      <c r="X380" s="717"/>
      <c r="Y380" s="717"/>
      <c r="Z380" s="717"/>
      <c r="AA380" s="726"/>
      <c r="AB380" s="726"/>
      <c r="AC380" s="182"/>
    </row>
    <row r="381" ht="20.25" customHeight="1">
      <c r="A381" s="176"/>
      <c r="B381" s="176"/>
      <c r="C381" s="339"/>
      <c r="D381" s="176"/>
      <c r="E381" s="976" t="s">
        <v>824</v>
      </c>
      <c r="F381" s="739" t="str">
        <f>'R08賦集'!T97</f>
        <v>500</v>
      </c>
      <c r="G381" s="737" t="s">
        <v>706</v>
      </c>
      <c r="H381" s="176"/>
      <c r="I381" s="727"/>
      <c r="J381" s="706"/>
      <c r="K381" s="707"/>
      <c r="L381" s="339"/>
      <c r="M381" s="740" t="s">
        <v>709</v>
      </c>
      <c r="N381" s="967" t="str">
        <f>F382</f>
        <v>14,770</v>
      </c>
      <c r="O381" s="742" t="s">
        <v>706</v>
      </c>
      <c r="P381" s="109"/>
      <c r="Q381" s="743"/>
      <c r="R381" s="176"/>
      <c r="S381" s="176"/>
      <c r="T381" s="182"/>
      <c r="U381" s="182"/>
      <c r="V381" s="728"/>
      <c r="W381" s="726"/>
      <c r="X381" s="717"/>
      <c r="Y381" s="717"/>
      <c r="Z381" s="717"/>
      <c r="AA381" s="726"/>
      <c r="AB381" s="726"/>
      <c r="AC381" s="182"/>
    </row>
    <row r="382" ht="20.25" customHeight="1">
      <c r="A382" s="176"/>
      <c r="B382" s="176"/>
      <c r="C382" s="339"/>
      <c r="D382" s="176"/>
      <c r="E382" s="975" t="s">
        <v>710</v>
      </c>
      <c r="F382" s="744" t="str">
        <f>'R08賦集'!X97</f>
        <v>14,770</v>
      </c>
      <c r="G382" s="737" t="s">
        <v>706</v>
      </c>
      <c r="H382" s="176"/>
      <c r="I382" s="727"/>
      <c r="J382" s="706"/>
      <c r="K382" s="707"/>
      <c r="L382" s="339"/>
      <c r="M382" s="176"/>
      <c r="N382" s="176"/>
      <c r="O382" s="177"/>
      <c r="P382" s="176"/>
      <c r="Q382" s="727"/>
      <c r="R382" s="176"/>
      <c r="S382" s="176"/>
      <c r="T382" s="182"/>
      <c r="U382" s="182"/>
      <c r="V382" s="728"/>
      <c r="W382" s="726"/>
      <c r="X382" s="717"/>
      <c r="Y382" s="717"/>
      <c r="Z382" s="717"/>
      <c r="AA382" s="726"/>
      <c r="AB382" s="726"/>
      <c r="AC382" s="182"/>
    </row>
    <row r="383" ht="20.25" customHeight="1">
      <c r="A383" s="176"/>
      <c r="B383" s="176"/>
      <c r="C383" s="339"/>
      <c r="D383" s="745" t="str">
        <f>$Y$2</f>
        <v>　上記金額を令和08年度の賦課金として、令和08年４月末日迄に納入願います。</v>
      </c>
      <c r="H383" s="176"/>
      <c r="I383" s="727"/>
      <c r="J383" s="706"/>
      <c r="K383" s="707"/>
      <c r="L383" s="339"/>
      <c r="M383" s="745" t="str">
        <f>$Z$2</f>
        <v>　上記金額を令和08年度の賦課金として領収いたしました。</v>
      </c>
      <c r="Q383" s="727"/>
      <c r="R383" s="176"/>
      <c r="S383" s="176"/>
      <c r="T383" s="182"/>
      <c r="U383" s="182"/>
      <c r="V383" s="728"/>
      <c r="W383" s="726"/>
      <c r="X383" s="717"/>
      <c r="Y383" s="717"/>
      <c r="Z383" s="717"/>
      <c r="AA383" s="726"/>
      <c r="AB383" s="726"/>
      <c r="AC383" s="182"/>
    </row>
    <row r="384" ht="20.25" customHeight="1">
      <c r="A384" s="176"/>
      <c r="B384" s="176"/>
      <c r="C384" s="339"/>
      <c r="H384" s="176"/>
      <c r="I384" s="727"/>
      <c r="J384" s="706"/>
      <c r="K384" s="707"/>
      <c r="L384" s="339"/>
      <c r="Q384" s="727"/>
      <c r="R384" s="176"/>
      <c r="S384" s="176"/>
      <c r="T384" s="182"/>
      <c r="U384" s="182"/>
      <c r="V384" s="728"/>
      <c r="W384" s="726"/>
      <c r="X384" s="717"/>
      <c r="Y384" s="717"/>
      <c r="Z384" s="717"/>
      <c r="AA384" s="726"/>
      <c r="AB384" s="726"/>
      <c r="AC384" s="182"/>
    </row>
    <row r="385" ht="20.25" customHeight="1">
      <c r="A385" s="176"/>
      <c r="B385" s="176"/>
      <c r="C385" s="339"/>
      <c r="H385" s="176"/>
      <c r="I385" s="727"/>
      <c r="J385" s="706"/>
      <c r="K385" s="707"/>
      <c r="L385" s="339"/>
      <c r="Q385" s="727"/>
      <c r="R385" s="176"/>
      <c r="S385" s="176"/>
      <c r="T385" s="182"/>
      <c r="U385" s="182"/>
      <c r="V385" s="728"/>
      <c r="W385" s="726"/>
      <c r="X385" s="717"/>
      <c r="Y385" s="717"/>
      <c r="Z385" s="717"/>
      <c r="AA385" s="726"/>
      <c r="AB385" s="726"/>
      <c r="AC385" s="182"/>
    </row>
    <row r="386" ht="20.25" customHeight="1">
      <c r="A386" s="176"/>
      <c r="B386" s="176"/>
      <c r="C386" s="339"/>
      <c r="H386" s="176"/>
      <c r="I386" s="727"/>
      <c r="J386" s="706"/>
      <c r="K386" s="707"/>
      <c r="L386" s="339"/>
      <c r="Q386" s="727"/>
      <c r="R386" s="176"/>
      <c r="S386" s="176"/>
      <c r="T386" s="182"/>
      <c r="U386" s="182"/>
      <c r="V386" s="728"/>
      <c r="W386" s="726"/>
      <c r="X386" s="717"/>
      <c r="Y386" s="717"/>
      <c r="Z386" s="717"/>
      <c r="AA386" s="726"/>
      <c r="AB386" s="726"/>
      <c r="AC386" s="182"/>
    </row>
    <row r="387" ht="20.25" customHeight="1">
      <c r="A387" s="176"/>
      <c r="B387" s="176"/>
      <c r="C387" s="339"/>
      <c r="D387" s="746" t="str">
        <f>$D$30</f>
        <v>令和08年　4　月　   日</v>
      </c>
      <c r="I387" s="747"/>
      <c r="J387" s="748"/>
      <c r="K387" s="749"/>
      <c r="L387" s="750"/>
      <c r="M387" s="726"/>
      <c r="Q387" s="747"/>
      <c r="R387" s="176"/>
      <c r="S387" s="176"/>
      <c r="T387" s="182"/>
      <c r="U387" s="182"/>
      <c r="V387" s="728"/>
      <c r="W387" s="726"/>
      <c r="X387" s="717"/>
      <c r="Y387" s="717"/>
      <c r="Z387" s="717"/>
      <c r="AA387" s="726"/>
      <c r="AB387" s="726"/>
      <c r="AC387" s="182"/>
    </row>
    <row r="388" ht="20.25" customHeight="1">
      <c r="A388" s="751"/>
      <c r="B388" s="751"/>
      <c r="C388" s="752"/>
      <c r="D388" s="753" t="str">
        <f>D14</f>
        <v>片岡農産組合長　久保田　要</v>
      </c>
      <c r="I388" s="754"/>
      <c r="J388" s="755"/>
      <c r="K388" s="756"/>
      <c r="L388" s="752"/>
      <c r="M388" s="753" t="str">
        <f>$D$796</f>
        <v>片岡農産組合長　久保田　要</v>
      </c>
      <c r="Q388" s="757"/>
      <c r="R388" s="176"/>
      <c r="S388" s="176"/>
      <c r="T388" s="182"/>
      <c r="U388" s="182"/>
      <c r="V388" s="728"/>
      <c r="W388" s="726"/>
      <c r="X388" s="717"/>
      <c r="Y388" s="717"/>
      <c r="Z388" s="717"/>
      <c r="AA388" s="726"/>
      <c r="AB388" s="726"/>
      <c r="AC388" s="182"/>
    </row>
    <row r="389" ht="20.25" customHeight="1">
      <c r="A389" s="751"/>
      <c r="B389" s="751"/>
      <c r="C389" s="752"/>
      <c r="I389" s="754"/>
      <c r="J389" s="755"/>
      <c r="K389" s="756"/>
      <c r="L389" s="752"/>
      <c r="Q389" s="757"/>
      <c r="R389" s="176"/>
      <c r="S389" s="176"/>
      <c r="T389" s="182"/>
      <c r="U389" s="182"/>
      <c r="V389" s="728"/>
      <c r="W389" s="726"/>
      <c r="X389" s="717"/>
      <c r="Y389" s="717"/>
      <c r="Z389" s="717"/>
      <c r="AA389" s="726"/>
      <c r="AB389" s="726"/>
      <c r="AC389" s="182"/>
    </row>
    <row r="390" ht="20.25" customHeight="1">
      <c r="A390" s="176"/>
      <c r="B390" s="176"/>
      <c r="C390" s="496"/>
      <c r="D390" s="497"/>
      <c r="E390" s="497"/>
      <c r="F390" s="497"/>
      <c r="G390" s="758"/>
      <c r="H390" s="497"/>
      <c r="I390" s="759"/>
      <c r="J390" s="706"/>
      <c r="K390" s="707"/>
      <c r="L390" s="496"/>
      <c r="M390" s="497"/>
      <c r="N390" s="497"/>
      <c r="O390" s="758"/>
      <c r="P390" s="497"/>
      <c r="Q390" s="759"/>
      <c r="R390" s="176"/>
      <c r="S390" s="176"/>
      <c r="T390" s="182"/>
      <c r="U390" s="182"/>
      <c r="V390" s="728"/>
      <c r="W390" s="726"/>
      <c r="X390" s="717"/>
      <c r="Y390" s="717"/>
      <c r="Z390" s="717"/>
      <c r="AA390" s="726"/>
      <c r="AB390" s="726"/>
      <c r="AC390" s="182"/>
    </row>
    <row r="391" ht="27.0" customHeight="1">
      <c r="A391" s="176"/>
      <c r="B391" s="176"/>
      <c r="C391" s="497"/>
      <c r="D391" s="497"/>
      <c r="E391" s="497"/>
      <c r="F391" s="497"/>
      <c r="G391" s="758"/>
      <c r="H391" s="497"/>
      <c r="I391" s="497"/>
      <c r="J391" s="760"/>
      <c r="K391" s="761"/>
      <c r="L391" s="497"/>
      <c r="M391" s="497"/>
      <c r="N391" s="497"/>
      <c r="O391" s="758"/>
      <c r="P391" s="497"/>
      <c r="Q391" s="497"/>
      <c r="R391" s="176"/>
      <c r="S391" s="176"/>
      <c r="T391" s="182"/>
      <c r="U391" s="182"/>
      <c r="V391" s="728"/>
      <c r="W391" s="726"/>
      <c r="X391" s="717"/>
      <c r="Y391" s="717"/>
      <c r="Z391" s="717"/>
      <c r="AA391" s="726"/>
      <c r="AB391" s="726"/>
      <c r="AC391" s="182"/>
    </row>
    <row r="392" ht="27.0" customHeight="1">
      <c r="A392" s="176"/>
      <c r="B392" s="176"/>
      <c r="C392" s="176"/>
      <c r="D392" s="176"/>
      <c r="E392" s="176"/>
      <c r="F392" s="176"/>
      <c r="G392" s="177"/>
      <c r="H392" s="176"/>
      <c r="I392" s="176"/>
      <c r="J392" s="706"/>
      <c r="K392" s="707"/>
      <c r="L392" s="176"/>
      <c r="M392" s="176"/>
      <c r="N392" s="176"/>
      <c r="O392" s="177"/>
      <c r="P392" s="176"/>
      <c r="Q392" s="176"/>
      <c r="R392" s="176"/>
      <c r="S392" s="176"/>
      <c r="T392" s="182"/>
      <c r="U392" s="182"/>
      <c r="V392" s="728"/>
      <c r="W392" s="726"/>
      <c r="X392" s="717"/>
      <c r="Y392" s="717"/>
      <c r="Z392" s="717"/>
      <c r="AA392" s="726"/>
      <c r="AB392" s="726"/>
      <c r="AC392" s="182"/>
    </row>
    <row r="393" ht="20.25" customHeight="1">
      <c r="A393" s="176"/>
      <c r="B393" s="176"/>
      <c r="C393" s="713" t="s">
        <v>820</v>
      </c>
      <c r="D393" s="88"/>
      <c r="E393" s="88"/>
      <c r="F393" s="88"/>
      <c r="G393" s="88"/>
      <c r="H393" s="88"/>
      <c r="I393" s="66"/>
      <c r="J393" s="706"/>
      <c r="K393" s="707"/>
      <c r="L393" s="713" t="s">
        <v>821</v>
      </c>
      <c r="M393" s="88"/>
      <c r="N393" s="88"/>
      <c r="O393" s="88"/>
      <c r="P393" s="88"/>
      <c r="Q393" s="66"/>
      <c r="R393" s="176"/>
      <c r="S393" s="176"/>
      <c r="T393" s="182"/>
      <c r="U393" s="182"/>
      <c r="V393" s="728"/>
      <c r="W393" s="726"/>
      <c r="X393" s="717"/>
      <c r="Y393" s="717"/>
      <c r="Z393" s="717"/>
      <c r="AA393" s="726"/>
      <c r="AB393" s="726"/>
      <c r="AC393" s="182"/>
    </row>
    <row r="394" ht="20.25" customHeight="1">
      <c r="A394" s="176"/>
      <c r="B394" s="176"/>
      <c r="C394" s="639"/>
      <c r="I394" s="78"/>
      <c r="J394" s="706"/>
      <c r="K394" s="707"/>
      <c r="L394" s="639"/>
      <c r="Q394" s="78"/>
      <c r="R394" s="176"/>
      <c r="S394" s="176"/>
      <c r="T394" s="182"/>
      <c r="U394" s="182"/>
      <c r="V394" s="728"/>
      <c r="W394" s="726"/>
      <c r="X394" s="717"/>
      <c r="Y394" s="717"/>
      <c r="Z394" s="717"/>
      <c r="AA394" s="726"/>
      <c r="AB394" s="726"/>
      <c r="AC394" s="182"/>
    </row>
    <row r="395" ht="20.25" customHeight="1">
      <c r="A395" s="176"/>
      <c r="B395" s="176"/>
      <c r="C395" s="969"/>
      <c r="D395" s="970"/>
      <c r="E395" s="971" t="str">
        <f>'R08賦集'!C98</f>
        <v>鈴木 キヨ江</v>
      </c>
      <c r="G395" s="726" t="s">
        <v>537</v>
      </c>
      <c r="I395" s="972"/>
      <c r="J395" s="706"/>
      <c r="K395" s="707"/>
      <c r="L395" s="339"/>
      <c r="M395" s="740" t="str">
        <f>E395</f>
        <v>鈴木 キヨ江</v>
      </c>
      <c r="N395" s="109"/>
      <c r="O395" s="726" t="s">
        <v>537</v>
      </c>
      <c r="Q395" s="727"/>
      <c r="R395" s="176"/>
      <c r="S395" s="176"/>
      <c r="T395" s="182"/>
      <c r="U395" s="182"/>
      <c r="V395" s="728"/>
      <c r="W395" s="726"/>
      <c r="X395" s="717"/>
      <c r="Y395" s="717"/>
      <c r="Z395" s="717"/>
      <c r="AA395" s="726"/>
      <c r="AB395" s="726"/>
      <c r="AC395" s="182"/>
    </row>
    <row r="396" ht="20.25" customHeight="1">
      <c r="A396" s="176"/>
      <c r="B396" s="176"/>
      <c r="C396" s="339"/>
      <c r="D396" s="176"/>
      <c r="E396" s="973"/>
      <c r="F396" s="973"/>
      <c r="G396" s="974"/>
      <c r="H396" s="519"/>
      <c r="I396" s="727"/>
      <c r="J396" s="706"/>
      <c r="K396" s="707"/>
      <c r="L396" s="339"/>
      <c r="M396" s="176"/>
      <c r="N396" s="176"/>
      <c r="O396" s="177"/>
      <c r="P396" s="176"/>
      <c r="Q396" s="727"/>
      <c r="R396" s="176"/>
      <c r="S396" s="176"/>
      <c r="T396" s="182"/>
      <c r="U396" s="182"/>
      <c r="V396" s="728"/>
      <c r="W396" s="726"/>
      <c r="X396" s="717"/>
      <c r="Y396" s="717"/>
      <c r="Z396" s="717"/>
      <c r="AA396" s="726"/>
      <c r="AB396" s="726"/>
      <c r="AC396" s="182"/>
    </row>
    <row r="397" ht="20.25" customHeight="1">
      <c r="A397" s="176"/>
      <c r="B397" s="176"/>
      <c r="C397" s="339"/>
      <c r="D397" s="176"/>
      <c r="E397" s="975" t="s">
        <v>707</v>
      </c>
      <c r="F397" s="736" t="str">
        <f>F399-F398</f>
        <v>0</v>
      </c>
      <c r="G397" s="737" t="s">
        <v>706</v>
      </c>
      <c r="H397" s="176"/>
      <c r="I397" s="727"/>
      <c r="J397" s="706"/>
      <c r="K397" s="707"/>
      <c r="L397" s="339"/>
      <c r="M397" s="176"/>
      <c r="N397" s="176"/>
      <c r="O397" s="177"/>
      <c r="P397" s="176"/>
      <c r="Q397" s="727"/>
      <c r="R397" s="176"/>
      <c r="S397" s="176"/>
      <c r="T397" s="182"/>
      <c r="U397" s="182"/>
      <c r="V397" s="728"/>
      <c r="W397" s="726"/>
      <c r="X397" s="717"/>
      <c r="Y397" s="717"/>
      <c r="Z397" s="717"/>
      <c r="AA397" s="726"/>
      <c r="AB397" s="726"/>
      <c r="AC397" s="182"/>
    </row>
    <row r="398" ht="20.25" customHeight="1">
      <c r="A398" s="176"/>
      <c r="B398" s="176"/>
      <c r="C398" s="339"/>
      <c r="D398" s="176"/>
      <c r="E398" s="976" t="s">
        <v>824</v>
      </c>
      <c r="F398" s="739" t="str">
        <f>'R08賦集'!T98</f>
        <v>500</v>
      </c>
      <c r="G398" s="737" t="s">
        <v>706</v>
      </c>
      <c r="H398" s="176"/>
      <c r="I398" s="727"/>
      <c r="J398" s="706"/>
      <c r="K398" s="707"/>
      <c r="L398" s="339"/>
      <c r="M398" s="740" t="s">
        <v>709</v>
      </c>
      <c r="N398" s="967" t="str">
        <f>F399</f>
        <v>500</v>
      </c>
      <c r="O398" s="742" t="s">
        <v>706</v>
      </c>
      <c r="P398" s="109"/>
      <c r="Q398" s="743"/>
      <c r="R398" s="176"/>
      <c r="S398" s="176"/>
      <c r="T398" s="182"/>
      <c r="U398" s="182"/>
      <c r="V398" s="728"/>
      <c r="W398" s="726"/>
      <c r="X398" s="717"/>
      <c r="Y398" s="717"/>
      <c r="Z398" s="717"/>
      <c r="AA398" s="726"/>
      <c r="AB398" s="726"/>
      <c r="AC398" s="182"/>
    </row>
    <row r="399" ht="20.25" customHeight="1">
      <c r="A399" s="176"/>
      <c r="B399" s="176"/>
      <c r="C399" s="339"/>
      <c r="D399" s="176"/>
      <c r="E399" s="975" t="s">
        <v>710</v>
      </c>
      <c r="F399" s="744" t="str">
        <f>'R08賦集'!X98</f>
        <v>500</v>
      </c>
      <c r="G399" s="737" t="s">
        <v>706</v>
      </c>
      <c r="H399" s="176"/>
      <c r="I399" s="727"/>
      <c r="J399" s="706"/>
      <c r="K399" s="707"/>
      <c r="L399" s="339"/>
      <c r="M399" s="176"/>
      <c r="N399" s="176"/>
      <c r="O399" s="177"/>
      <c r="P399" s="176"/>
      <c r="Q399" s="727"/>
      <c r="R399" s="176"/>
      <c r="S399" s="176"/>
      <c r="T399" s="182"/>
      <c r="U399" s="182"/>
      <c r="V399" s="728"/>
      <c r="W399" s="726"/>
      <c r="X399" s="717"/>
      <c r="Y399" s="717"/>
      <c r="Z399" s="717"/>
      <c r="AA399" s="726"/>
      <c r="AB399" s="726"/>
      <c r="AC399" s="182"/>
    </row>
    <row r="400" ht="20.25" customHeight="1">
      <c r="A400" s="176"/>
      <c r="B400" s="176"/>
      <c r="C400" s="339"/>
      <c r="D400" s="745" t="str">
        <f>$Y$2</f>
        <v>　上記金額を令和08年度の賦課金として、令和08年４月末日迄に納入願います。</v>
      </c>
      <c r="H400" s="176"/>
      <c r="I400" s="727"/>
      <c r="J400" s="706"/>
      <c r="K400" s="707"/>
      <c r="L400" s="339"/>
      <c r="M400" s="745" t="str">
        <f>$Z$2</f>
        <v>　上記金額を令和08年度の賦課金として領収いたしました。</v>
      </c>
      <c r="Q400" s="727"/>
      <c r="R400" s="176"/>
      <c r="S400" s="176"/>
      <c r="T400" s="182"/>
      <c r="U400" s="182"/>
      <c r="V400" s="728"/>
      <c r="W400" s="726"/>
      <c r="X400" s="717"/>
      <c r="Y400" s="717"/>
      <c r="Z400" s="717"/>
      <c r="AA400" s="726"/>
      <c r="AB400" s="726"/>
      <c r="AC400" s="182"/>
    </row>
    <row r="401" ht="20.25" customHeight="1">
      <c r="A401" s="176"/>
      <c r="B401" s="176"/>
      <c r="C401" s="339"/>
      <c r="H401" s="176"/>
      <c r="I401" s="727"/>
      <c r="J401" s="706"/>
      <c r="K401" s="707"/>
      <c r="L401" s="339"/>
      <c r="Q401" s="727"/>
      <c r="R401" s="176"/>
      <c r="S401" s="176"/>
      <c r="T401" s="182"/>
      <c r="U401" s="182"/>
      <c r="V401" s="728"/>
      <c r="W401" s="726"/>
      <c r="X401" s="717"/>
      <c r="Y401" s="717"/>
      <c r="Z401" s="717"/>
      <c r="AA401" s="726"/>
      <c r="AB401" s="726"/>
      <c r="AC401" s="182"/>
    </row>
    <row r="402" ht="20.25" customHeight="1">
      <c r="A402" s="176"/>
      <c r="B402" s="176"/>
      <c r="C402" s="339"/>
      <c r="H402" s="176"/>
      <c r="I402" s="727"/>
      <c r="J402" s="706"/>
      <c r="K402" s="707"/>
      <c r="L402" s="339"/>
      <c r="Q402" s="727"/>
      <c r="R402" s="176"/>
      <c r="S402" s="176"/>
      <c r="T402" s="182"/>
      <c r="U402" s="182"/>
      <c r="V402" s="728"/>
      <c r="W402" s="726"/>
      <c r="X402" s="717"/>
      <c r="Y402" s="717"/>
      <c r="Z402" s="717"/>
      <c r="AA402" s="726"/>
      <c r="AB402" s="726"/>
      <c r="AC402" s="182"/>
    </row>
    <row r="403" ht="20.25" customHeight="1">
      <c r="A403" s="176"/>
      <c r="B403" s="176"/>
      <c r="C403" s="339"/>
      <c r="H403" s="176"/>
      <c r="I403" s="727"/>
      <c r="J403" s="706"/>
      <c r="K403" s="707"/>
      <c r="L403" s="339"/>
      <c r="Q403" s="727"/>
      <c r="R403" s="176"/>
      <c r="S403" s="176"/>
      <c r="T403" s="182"/>
      <c r="U403" s="182"/>
      <c r="V403" s="728"/>
      <c r="W403" s="726"/>
      <c r="X403" s="717"/>
      <c r="Y403" s="717"/>
      <c r="Z403" s="717"/>
      <c r="AA403" s="726"/>
      <c r="AB403" s="726"/>
      <c r="AC403" s="182"/>
    </row>
    <row r="404" ht="20.25" customHeight="1">
      <c r="A404" s="176"/>
      <c r="B404" s="176"/>
      <c r="C404" s="339"/>
      <c r="D404" s="746" t="str">
        <f>$D$30</f>
        <v>令和08年　4　月　   日</v>
      </c>
      <c r="I404" s="977"/>
      <c r="J404" s="706"/>
      <c r="K404" s="707"/>
      <c r="L404" s="750"/>
      <c r="M404" s="726"/>
      <c r="Q404" s="747"/>
      <c r="R404" s="176"/>
      <c r="S404" s="176"/>
      <c r="T404" s="182"/>
      <c r="U404" s="182"/>
      <c r="V404" s="728"/>
      <c r="W404" s="726"/>
      <c r="X404" s="717"/>
      <c r="Y404" s="717"/>
      <c r="Z404" s="717"/>
      <c r="AA404" s="726"/>
      <c r="AB404" s="726"/>
      <c r="AC404" s="182"/>
    </row>
    <row r="405" ht="20.25" customHeight="1">
      <c r="A405" s="176"/>
      <c r="B405" s="176"/>
      <c r="C405" s="339"/>
      <c r="D405" s="753" t="str">
        <f>D14</f>
        <v>片岡農産組合長　久保田　要</v>
      </c>
      <c r="I405" s="727"/>
      <c r="J405" s="706"/>
      <c r="K405" s="707"/>
      <c r="L405" s="752"/>
      <c r="M405" s="753" t="str">
        <f>$D$796</f>
        <v>片岡農産組合長　久保田　要</v>
      </c>
      <c r="Q405" s="757"/>
      <c r="R405" s="176"/>
      <c r="S405" s="176"/>
      <c r="T405" s="182"/>
      <c r="U405" s="182"/>
      <c r="V405" s="728"/>
      <c r="W405" s="726"/>
      <c r="X405" s="717"/>
      <c r="Y405" s="717"/>
      <c r="Z405" s="717"/>
      <c r="AA405" s="726"/>
      <c r="AB405" s="726"/>
      <c r="AC405" s="182"/>
    </row>
    <row r="406" ht="20.25" customHeight="1">
      <c r="A406" s="176"/>
      <c r="B406" s="176"/>
      <c r="C406" s="339"/>
      <c r="I406" s="727"/>
      <c r="J406" s="706"/>
      <c r="K406" s="707"/>
      <c r="L406" s="752"/>
      <c r="Q406" s="757"/>
      <c r="R406" s="176"/>
      <c r="S406" s="176"/>
      <c r="T406" s="182"/>
      <c r="U406" s="182"/>
      <c r="V406" s="728"/>
      <c r="W406" s="726"/>
      <c r="X406" s="717"/>
      <c r="Y406" s="717"/>
      <c r="Z406" s="717"/>
      <c r="AA406" s="726"/>
      <c r="AB406" s="726"/>
      <c r="AC406" s="182"/>
    </row>
    <row r="407" ht="20.25" customHeight="1">
      <c r="A407" s="176"/>
      <c r="B407" s="176"/>
      <c r="C407" s="496"/>
      <c r="D407" s="497"/>
      <c r="E407" s="497"/>
      <c r="F407" s="497"/>
      <c r="G407" s="758"/>
      <c r="H407" s="497"/>
      <c r="I407" s="759"/>
      <c r="J407" s="706"/>
      <c r="K407" s="707"/>
      <c r="L407" s="496"/>
      <c r="M407" s="497"/>
      <c r="N407" s="497"/>
      <c r="O407" s="758"/>
      <c r="P407" s="497"/>
      <c r="Q407" s="759"/>
      <c r="R407" s="176"/>
      <c r="S407" s="176"/>
      <c r="T407" s="182"/>
      <c r="U407" s="182"/>
      <c r="V407" s="728"/>
      <c r="W407" s="726"/>
      <c r="X407" s="717"/>
      <c r="Y407" s="717"/>
      <c r="Z407" s="717"/>
      <c r="AA407" s="726"/>
      <c r="AB407" s="726"/>
      <c r="AC407" s="182"/>
    </row>
    <row r="408" ht="27.0" customHeight="1">
      <c r="A408" s="176"/>
      <c r="B408" s="176"/>
      <c r="C408" s="176"/>
      <c r="D408" s="176"/>
      <c r="E408" s="176"/>
      <c r="F408" s="176"/>
      <c r="G408" s="177"/>
      <c r="H408" s="176"/>
      <c r="I408" s="176"/>
      <c r="J408" s="706"/>
      <c r="K408" s="707"/>
      <c r="L408" s="176"/>
      <c r="M408" s="176"/>
      <c r="N408" s="176"/>
      <c r="O408" s="177"/>
      <c r="P408" s="176"/>
      <c r="Q408" s="176"/>
      <c r="R408" s="176"/>
      <c r="S408" s="176"/>
      <c r="T408" s="182"/>
      <c r="U408" s="182"/>
      <c r="V408" s="728"/>
      <c r="W408" s="726"/>
      <c r="X408" s="717"/>
      <c r="Y408" s="717"/>
      <c r="Z408" s="717"/>
      <c r="AA408" s="726"/>
      <c r="AB408" s="726"/>
      <c r="AC408" s="182"/>
    </row>
    <row r="409" ht="27.0" customHeight="1">
      <c r="A409" s="176"/>
      <c r="B409" s="176"/>
      <c r="C409" s="176"/>
      <c r="D409" s="176"/>
      <c r="E409" s="176"/>
      <c r="F409" s="176"/>
      <c r="G409" s="177"/>
      <c r="H409" s="176"/>
      <c r="I409" s="176"/>
      <c r="J409" s="706"/>
      <c r="K409" s="707"/>
      <c r="L409" s="176"/>
      <c r="M409" s="176"/>
      <c r="N409" s="176"/>
      <c r="O409" s="177"/>
      <c r="P409" s="176"/>
      <c r="Q409" s="176"/>
      <c r="R409" s="176"/>
      <c r="S409" s="176"/>
      <c r="T409" s="182"/>
      <c r="U409" s="182"/>
      <c r="V409" s="728"/>
      <c r="W409" s="726"/>
      <c r="X409" s="717"/>
      <c r="Y409" s="717"/>
      <c r="Z409" s="717"/>
      <c r="AA409" s="726"/>
      <c r="AB409" s="726"/>
      <c r="AC409" s="182"/>
    </row>
    <row r="410" ht="20.25" customHeight="1">
      <c r="A410" s="176"/>
      <c r="B410" s="176"/>
      <c r="C410" s="713" t="s">
        <v>820</v>
      </c>
      <c r="D410" s="88"/>
      <c r="E410" s="88"/>
      <c r="F410" s="88"/>
      <c r="G410" s="88"/>
      <c r="H410" s="88"/>
      <c r="I410" s="66"/>
      <c r="J410" s="714"/>
      <c r="K410" s="707"/>
      <c r="L410" s="713" t="s">
        <v>821</v>
      </c>
      <c r="M410" s="88"/>
      <c r="N410" s="88"/>
      <c r="O410" s="88"/>
      <c r="P410" s="88"/>
      <c r="Q410" s="66"/>
      <c r="R410" s="176"/>
      <c r="S410" s="176"/>
      <c r="T410" s="182"/>
      <c r="U410" s="182"/>
      <c r="V410" s="728"/>
      <c r="W410" s="726"/>
      <c r="X410" s="717"/>
      <c r="Y410" s="717"/>
      <c r="Z410" s="717"/>
      <c r="AA410" s="726"/>
      <c r="AB410" s="726"/>
      <c r="AC410" s="182"/>
    </row>
    <row r="411" ht="20.25" customHeight="1">
      <c r="A411" s="176"/>
      <c r="B411" s="176"/>
      <c r="C411" s="639"/>
      <c r="I411" s="78"/>
      <c r="J411" s="706"/>
      <c r="K411" s="707"/>
      <c r="L411" s="639"/>
      <c r="Q411" s="78"/>
      <c r="R411" s="176"/>
      <c r="S411" s="176"/>
      <c r="T411" s="182"/>
      <c r="U411" s="182"/>
      <c r="V411" s="728"/>
      <c r="W411" s="726"/>
      <c r="X411" s="717"/>
      <c r="Y411" s="717"/>
      <c r="Z411" s="717"/>
      <c r="AA411" s="726"/>
      <c r="AB411" s="726"/>
      <c r="AC411" s="182"/>
    </row>
    <row r="412" ht="20.25" customHeight="1">
      <c r="A412" s="176"/>
      <c r="B412" s="176"/>
      <c r="C412" s="339"/>
      <c r="D412" s="176"/>
      <c r="E412" s="740" t="str">
        <f>'R08賦集'!C99</f>
        <v>芹澤 智</v>
      </c>
      <c r="F412" s="109"/>
      <c r="G412" s="726" t="s">
        <v>537</v>
      </c>
      <c r="I412" s="727"/>
      <c r="J412" s="706"/>
      <c r="K412" s="707"/>
      <c r="L412" s="339"/>
      <c r="M412" s="740" t="str">
        <f>E412</f>
        <v>芹澤 智</v>
      </c>
      <c r="N412" s="109"/>
      <c r="O412" s="726" t="s">
        <v>537</v>
      </c>
      <c r="Q412" s="727"/>
      <c r="R412" s="176"/>
      <c r="S412" s="176"/>
      <c r="T412" s="182"/>
      <c r="U412" s="182"/>
      <c r="V412" s="728"/>
      <c r="W412" s="726"/>
      <c r="X412" s="717"/>
      <c r="Y412" s="717"/>
      <c r="Z412" s="717"/>
      <c r="AA412" s="726"/>
      <c r="AB412" s="726"/>
      <c r="AC412" s="182"/>
    </row>
    <row r="413" ht="20.25" customHeight="1">
      <c r="A413" s="176"/>
      <c r="B413" s="176"/>
      <c r="C413" s="339"/>
      <c r="D413" s="176"/>
      <c r="E413" s="519"/>
      <c r="F413" s="519"/>
      <c r="G413" s="731"/>
      <c r="H413" s="519"/>
      <c r="I413" s="727"/>
      <c r="J413" s="706"/>
      <c r="K413" s="707"/>
      <c r="L413" s="339"/>
      <c r="M413" s="176"/>
      <c r="N413" s="176"/>
      <c r="O413" s="177"/>
      <c r="P413" s="176"/>
      <c r="Q413" s="727"/>
      <c r="R413" s="176"/>
      <c r="S413" s="176"/>
      <c r="T413" s="182"/>
      <c r="U413" s="182"/>
      <c r="V413" s="728"/>
      <c r="W413" s="726"/>
      <c r="X413" s="717"/>
      <c r="Y413" s="717"/>
      <c r="Z413" s="717"/>
      <c r="AA413" s="726"/>
      <c r="AB413" s="726"/>
      <c r="AC413" s="182"/>
    </row>
    <row r="414" ht="20.25" customHeight="1">
      <c r="A414" s="176"/>
      <c r="B414" s="176"/>
      <c r="C414" s="339"/>
      <c r="D414" s="176"/>
      <c r="E414" s="975" t="s">
        <v>707</v>
      </c>
      <c r="F414" s="736" t="str">
        <f>F416-F415</f>
        <v>26,620</v>
      </c>
      <c r="G414" s="737" t="s">
        <v>706</v>
      </c>
      <c r="H414" s="176"/>
      <c r="I414" s="727"/>
      <c r="J414" s="706"/>
      <c r="K414" s="707"/>
      <c r="L414" s="339"/>
      <c r="M414" s="176"/>
      <c r="N414" s="176"/>
      <c r="O414" s="177"/>
      <c r="P414" s="176"/>
      <c r="Q414" s="727"/>
      <c r="R414" s="176"/>
      <c r="S414" s="176"/>
      <c r="T414" s="182"/>
      <c r="U414" s="182"/>
      <c r="V414" s="728"/>
      <c r="W414" s="726"/>
      <c r="X414" s="717"/>
      <c r="Y414" s="717"/>
      <c r="Z414" s="717"/>
      <c r="AA414" s="726"/>
      <c r="AB414" s="726"/>
      <c r="AC414" s="182"/>
    </row>
    <row r="415" ht="20.25" customHeight="1">
      <c r="A415" s="176"/>
      <c r="B415" s="176"/>
      <c r="C415" s="339"/>
      <c r="D415" s="176"/>
      <c r="E415" s="976" t="s">
        <v>824</v>
      </c>
      <c r="F415" s="739" t="str">
        <f>'R08賦集'!T99</f>
        <v>500</v>
      </c>
      <c r="G415" s="737" t="s">
        <v>706</v>
      </c>
      <c r="H415" s="176"/>
      <c r="I415" s="727"/>
      <c r="J415" s="706"/>
      <c r="K415" s="707"/>
      <c r="L415" s="339"/>
      <c r="M415" s="740" t="s">
        <v>709</v>
      </c>
      <c r="N415" s="967" t="str">
        <f>F416</f>
        <v>27,120</v>
      </c>
      <c r="O415" s="742" t="s">
        <v>706</v>
      </c>
      <c r="P415" s="109"/>
      <c r="Q415" s="743"/>
      <c r="R415" s="176"/>
      <c r="S415" s="176"/>
      <c r="T415" s="182"/>
      <c r="U415" s="182"/>
      <c r="V415" s="728"/>
      <c r="W415" s="726"/>
      <c r="X415" s="717"/>
      <c r="Y415" s="717"/>
      <c r="Z415" s="717"/>
      <c r="AA415" s="726"/>
      <c r="AB415" s="726"/>
      <c r="AC415" s="182"/>
    </row>
    <row r="416" ht="20.25" customHeight="1">
      <c r="A416" s="176"/>
      <c r="B416" s="176"/>
      <c r="C416" s="339"/>
      <c r="D416" s="176"/>
      <c r="E416" s="975" t="s">
        <v>710</v>
      </c>
      <c r="F416" s="744" t="str">
        <f>'R08賦集'!X99</f>
        <v>27,120</v>
      </c>
      <c r="G416" s="737" t="s">
        <v>706</v>
      </c>
      <c r="H416" s="176"/>
      <c r="I416" s="727"/>
      <c r="J416" s="706"/>
      <c r="K416" s="707"/>
      <c r="L416" s="339"/>
      <c r="M416" s="176"/>
      <c r="N416" s="176"/>
      <c r="O416" s="177"/>
      <c r="P416" s="176"/>
      <c r="Q416" s="727"/>
      <c r="R416" s="176"/>
      <c r="S416" s="176"/>
      <c r="T416" s="182"/>
      <c r="U416" s="182"/>
      <c r="V416" s="728"/>
      <c r="W416" s="726"/>
      <c r="X416" s="717"/>
      <c r="Y416" s="717"/>
      <c r="Z416" s="717"/>
      <c r="AA416" s="726"/>
      <c r="AB416" s="726"/>
      <c r="AC416" s="182"/>
    </row>
    <row r="417" ht="20.25" customHeight="1">
      <c r="A417" s="176"/>
      <c r="B417" s="176"/>
      <c r="C417" s="339"/>
      <c r="D417" s="745" t="str">
        <f>$Y$2</f>
        <v>　上記金額を令和08年度の賦課金として、令和08年４月末日迄に納入願います。</v>
      </c>
      <c r="H417" s="176"/>
      <c r="I417" s="727"/>
      <c r="J417" s="706"/>
      <c r="K417" s="707"/>
      <c r="L417" s="339"/>
      <c r="M417" s="745" t="str">
        <f>$Z$2</f>
        <v>　上記金額を令和08年度の賦課金として領収いたしました。</v>
      </c>
      <c r="Q417" s="727"/>
      <c r="R417" s="176"/>
      <c r="S417" s="176"/>
      <c r="T417" s="182"/>
      <c r="U417" s="182"/>
      <c r="V417" s="728"/>
      <c r="W417" s="726"/>
      <c r="X417" s="717"/>
      <c r="Y417" s="717"/>
      <c r="Z417" s="717"/>
      <c r="AA417" s="726"/>
      <c r="AB417" s="726"/>
      <c r="AC417" s="182"/>
    </row>
    <row r="418" ht="20.25" customHeight="1">
      <c r="A418" s="176"/>
      <c r="B418" s="176"/>
      <c r="C418" s="339"/>
      <c r="H418" s="176"/>
      <c r="I418" s="727"/>
      <c r="J418" s="706"/>
      <c r="K418" s="707"/>
      <c r="L418" s="339"/>
      <c r="Q418" s="727"/>
      <c r="R418" s="176"/>
      <c r="S418" s="176"/>
      <c r="T418" s="182"/>
      <c r="U418" s="182"/>
      <c r="V418" s="728"/>
      <c r="W418" s="726"/>
      <c r="X418" s="717"/>
      <c r="Y418" s="717"/>
      <c r="Z418" s="717"/>
      <c r="AA418" s="726"/>
      <c r="AB418" s="726"/>
      <c r="AC418" s="182"/>
    </row>
    <row r="419" ht="20.25" customHeight="1">
      <c r="A419" s="176"/>
      <c r="B419" s="176"/>
      <c r="C419" s="339"/>
      <c r="H419" s="176"/>
      <c r="I419" s="727"/>
      <c r="J419" s="706"/>
      <c r="K419" s="707"/>
      <c r="L419" s="339"/>
      <c r="Q419" s="727"/>
      <c r="R419" s="176"/>
      <c r="S419" s="176"/>
      <c r="T419" s="182"/>
      <c r="U419" s="182"/>
      <c r="V419" s="728"/>
      <c r="W419" s="726"/>
      <c r="X419" s="717"/>
      <c r="Y419" s="717"/>
      <c r="Z419" s="717"/>
      <c r="AA419" s="726"/>
      <c r="AB419" s="726"/>
      <c r="AC419" s="182"/>
    </row>
    <row r="420" ht="20.25" customHeight="1">
      <c r="A420" s="176"/>
      <c r="B420" s="176"/>
      <c r="C420" s="339"/>
      <c r="H420" s="176"/>
      <c r="I420" s="727"/>
      <c r="J420" s="706"/>
      <c r="K420" s="707"/>
      <c r="L420" s="339"/>
      <c r="Q420" s="727"/>
      <c r="R420" s="176"/>
      <c r="S420" s="176"/>
      <c r="T420" s="182"/>
      <c r="U420" s="182"/>
      <c r="V420" s="728"/>
      <c r="W420" s="726"/>
      <c r="X420" s="717"/>
      <c r="Y420" s="717"/>
      <c r="Z420" s="717"/>
      <c r="AA420" s="726"/>
      <c r="AB420" s="726"/>
      <c r="AC420" s="182"/>
    </row>
    <row r="421" ht="20.25" customHeight="1">
      <c r="A421" s="176"/>
      <c r="B421" s="176"/>
      <c r="C421" s="339"/>
      <c r="D421" s="746" t="str">
        <f>$D$30</f>
        <v>令和08年　4　月　   日</v>
      </c>
      <c r="I421" s="747"/>
      <c r="J421" s="748"/>
      <c r="K421" s="749"/>
      <c r="L421" s="750"/>
      <c r="M421" s="726"/>
      <c r="Q421" s="747"/>
      <c r="R421" s="176"/>
      <c r="S421" s="176"/>
      <c r="T421" s="182"/>
      <c r="U421" s="182"/>
      <c r="V421" s="728"/>
      <c r="W421" s="726"/>
      <c r="X421" s="717"/>
      <c r="Y421" s="717"/>
      <c r="Z421" s="717"/>
      <c r="AA421" s="726"/>
      <c r="AB421" s="726"/>
      <c r="AC421" s="182"/>
    </row>
    <row r="422" ht="20.25" customHeight="1">
      <c r="A422" s="751"/>
      <c r="B422" s="751"/>
      <c r="C422" s="752"/>
      <c r="D422" s="753" t="str">
        <f>D14</f>
        <v>片岡農産組合長　久保田　要</v>
      </c>
      <c r="I422" s="754"/>
      <c r="J422" s="755"/>
      <c r="K422" s="756"/>
      <c r="L422" s="752"/>
      <c r="M422" s="753" t="str">
        <f>$D$796</f>
        <v>片岡農産組合長　久保田　要</v>
      </c>
      <c r="Q422" s="757"/>
      <c r="R422" s="176"/>
      <c r="S422" s="176"/>
      <c r="T422" s="182"/>
      <c r="U422" s="182"/>
      <c r="V422" s="728"/>
      <c r="W422" s="726"/>
      <c r="X422" s="717"/>
      <c r="Y422" s="717"/>
      <c r="Z422" s="717"/>
      <c r="AA422" s="726"/>
      <c r="AB422" s="726"/>
      <c r="AC422" s="182"/>
    </row>
    <row r="423" ht="20.25" customHeight="1">
      <c r="A423" s="751"/>
      <c r="B423" s="751"/>
      <c r="C423" s="752"/>
      <c r="I423" s="754"/>
      <c r="J423" s="755"/>
      <c r="K423" s="756"/>
      <c r="L423" s="752"/>
      <c r="Q423" s="757"/>
      <c r="R423" s="176"/>
      <c r="S423" s="176"/>
      <c r="T423" s="182"/>
      <c r="U423" s="182"/>
      <c r="V423" s="728"/>
      <c r="W423" s="726"/>
      <c r="X423" s="717"/>
      <c r="Y423" s="717"/>
      <c r="Z423" s="717"/>
      <c r="AA423" s="726"/>
      <c r="AB423" s="726"/>
      <c r="AC423" s="182"/>
    </row>
    <row r="424" ht="20.25" customHeight="1">
      <c r="A424" s="176"/>
      <c r="B424" s="176"/>
      <c r="C424" s="496"/>
      <c r="D424" s="497"/>
      <c r="E424" s="497"/>
      <c r="F424" s="497"/>
      <c r="G424" s="758"/>
      <c r="H424" s="497"/>
      <c r="I424" s="759"/>
      <c r="J424" s="706"/>
      <c r="K424" s="707"/>
      <c r="L424" s="496"/>
      <c r="M424" s="497"/>
      <c r="N424" s="497"/>
      <c r="O424" s="758"/>
      <c r="P424" s="497"/>
      <c r="Q424" s="759"/>
      <c r="R424" s="176"/>
      <c r="S424" s="176"/>
      <c r="T424" s="182"/>
      <c r="U424" s="182"/>
      <c r="V424" s="728"/>
      <c r="W424" s="726"/>
      <c r="X424" s="717"/>
      <c r="Y424" s="717"/>
      <c r="Z424" s="717"/>
      <c r="AA424" s="726"/>
      <c r="AB424" s="726"/>
      <c r="AC424" s="182"/>
    </row>
    <row r="425" ht="27.0" customHeight="1">
      <c r="A425" s="176"/>
      <c r="B425" s="176"/>
      <c r="C425" s="497"/>
      <c r="D425" s="497"/>
      <c r="E425" s="497"/>
      <c r="F425" s="497"/>
      <c r="G425" s="758"/>
      <c r="H425" s="497"/>
      <c r="I425" s="497"/>
      <c r="J425" s="760"/>
      <c r="K425" s="761"/>
      <c r="L425" s="497"/>
      <c r="M425" s="497"/>
      <c r="N425" s="497"/>
      <c r="O425" s="758"/>
      <c r="P425" s="497"/>
      <c r="Q425" s="497"/>
      <c r="R425" s="176"/>
      <c r="S425" s="176"/>
      <c r="T425" s="182"/>
      <c r="U425" s="182"/>
      <c r="V425" s="728"/>
      <c r="W425" s="726"/>
      <c r="X425" s="717"/>
      <c r="Y425" s="717"/>
      <c r="Z425" s="717"/>
      <c r="AA425" s="726"/>
      <c r="AB425" s="726"/>
      <c r="AC425" s="182"/>
    </row>
    <row r="426" ht="27.0" customHeight="1">
      <c r="A426" s="176"/>
      <c r="B426" s="176"/>
      <c r="C426" s="176"/>
      <c r="D426" s="176"/>
      <c r="E426" s="176"/>
      <c r="F426" s="176"/>
      <c r="G426" s="177"/>
      <c r="H426" s="176"/>
      <c r="I426" s="176"/>
      <c r="J426" s="706"/>
      <c r="K426" s="707"/>
      <c r="L426" s="176"/>
      <c r="M426" s="176"/>
      <c r="N426" s="176"/>
      <c r="O426" s="177"/>
      <c r="P426" s="176"/>
      <c r="Q426" s="176"/>
      <c r="R426" s="176"/>
      <c r="S426" s="176"/>
      <c r="T426" s="182"/>
      <c r="U426" s="182"/>
      <c r="V426" s="728"/>
      <c r="W426" s="726"/>
      <c r="X426" s="717"/>
      <c r="Y426" s="717"/>
      <c r="Z426" s="717"/>
      <c r="AA426" s="726"/>
      <c r="AB426" s="726"/>
      <c r="AC426" s="182"/>
    </row>
    <row r="427" ht="20.25" customHeight="1">
      <c r="A427" s="176"/>
      <c r="B427" s="176"/>
      <c r="C427" s="713" t="s">
        <v>820</v>
      </c>
      <c r="D427" s="88"/>
      <c r="E427" s="88"/>
      <c r="F427" s="88"/>
      <c r="G427" s="88"/>
      <c r="H427" s="88"/>
      <c r="I427" s="66"/>
      <c r="J427" s="706"/>
      <c r="K427" s="707"/>
      <c r="L427" s="713" t="s">
        <v>821</v>
      </c>
      <c r="M427" s="88"/>
      <c r="N427" s="88"/>
      <c r="O427" s="88"/>
      <c r="P427" s="88"/>
      <c r="Q427" s="66"/>
      <c r="R427" s="176"/>
      <c r="S427" s="176"/>
      <c r="T427" s="182"/>
      <c r="U427" s="182"/>
      <c r="V427" s="728"/>
      <c r="W427" s="726"/>
      <c r="X427" s="717"/>
      <c r="Y427" s="717"/>
      <c r="Z427" s="717"/>
      <c r="AA427" s="726"/>
      <c r="AB427" s="726"/>
      <c r="AC427" s="182"/>
    </row>
    <row r="428" ht="20.25" customHeight="1">
      <c r="A428" s="176"/>
      <c r="B428" s="176"/>
      <c r="C428" s="639"/>
      <c r="I428" s="78"/>
      <c r="J428" s="706"/>
      <c r="K428" s="707"/>
      <c r="L428" s="639"/>
      <c r="Q428" s="78"/>
      <c r="R428" s="176"/>
      <c r="S428" s="176"/>
      <c r="T428" s="182"/>
      <c r="U428" s="182"/>
      <c r="V428" s="728"/>
      <c r="W428" s="726"/>
      <c r="X428" s="717"/>
      <c r="Y428" s="717"/>
      <c r="Z428" s="717"/>
      <c r="AA428" s="726"/>
      <c r="AB428" s="726"/>
      <c r="AC428" s="182"/>
    </row>
    <row r="429" ht="20.25" customHeight="1">
      <c r="A429" s="176"/>
      <c r="B429" s="176"/>
      <c r="C429" s="969"/>
      <c r="D429" s="970"/>
      <c r="E429" s="971" t="str">
        <f>'R08賦集'!C100</f>
        <v>芹澤 修一</v>
      </c>
      <c r="G429" s="726" t="s">
        <v>537</v>
      </c>
      <c r="I429" s="972"/>
      <c r="J429" s="706"/>
      <c r="K429" s="707"/>
      <c r="L429" s="339"/>
      <c r="M429" s="740" t="str">
        <f>E429</f>
        <v>芹澤 修一</v>
      </c>
      <c r="N429" s="109"/>
      <c r="O429" s="726" t="s">
        <v>537</v>
      </c>
      <c r="Q429" s="727"/>
      <c r="R429" s="176"/>
      <c r="S429" s="176"/>
      <c r="T429" s="182"/>
      <c r="U429" s="182"/>
      <c r="V429" s="728"/>
      <c r="W429" s="726"/>
      <c r="X429" s="717"/>
      <c r="Y429" s="717"/>
      <c r="Z429" s="717"/>
      <c r="AA429" s="726"/>
      <c r="AB429" s="726"/>
      <c r="AC429" s="182"/>
    </row>
    <row r="430" ht="20.25" customHeight="1">
      <c r="A430" s="176"/>
      <c r="B430" s="176"/>
      <c r="C430" s="339"/>
      <c r="D430" s="176"/>
      <c r="E430" s="973"/>
      <c r="F430" s="973"/>
      <c r="G430" s="974"/>
      <c r="H430" s="519"/>
      <c r="I430" s="727"/>
      <c r="J430" s="706"/>
      <c r="K430" s="707"/>
      <c r="L430" s="339"/>
      <c r="M430" s="176"/>
      <c r="N430" s="176"/>
      <c r="O430" s="177"/>
      <c r="P430" s="176"/>
      <c r="Q430" s="727"/>
      <c r="R430" s="176"/>
      <c r="S430" s="176"/>
      <c r="T430" s="182"/>
      <c r="U430" s="182"/>
      <c r="V430" s="728"/>
      <c r="W430" s="726"/>
      <c r="X430" s="717"/>
      <c r="Y430" s="717"/>
      <c r="Z430" s="717"/>
      <c r="AA430" s="726"/>
      <c r="AB430" s="726"/>
      <c r="AC430" s="182"/>
    </row>
    <row r="431" ht="20.25" customHeight="1">
      <c r="A431" s="176"/>
      <c r="B431" s="176"/>
      <c r="C431" s="339"/>
      <c r="D431" s="176"/>
      <c r="E431" s="975" t="s">
        <v>707</v>
      </c>
      <c r="F431" s="736" t="str">
        <f>F433-F432</f>
        <v>60,520</v>
      </c>
      <c r="G431" s="737" t="s">
        <v>706</v>
      </c>
      <c r="H431" s="176"/>
      <c r="I431" s="727"/>
      <c r="J431" s="706"/>
      <c r="K431" s="707"/>
      <c r="L431" s="339"/>
      <c r="M431" s="176"/>
      <c r="N431" s="176"/>
      <c r="O431" s="177"/>
      <c r="P431" s="176"/>
      <c r="Q431" s="727"/>
      <c r="R431" s="176"/>
      <c r="S431" s="176"/>
      <c r="T431" s="182"/>
      <c r="U431" s="182"/>
      <c r="V431" s="728"/>
      <c r="W431" s="726"/>
      <c r="X431" s="717"/>
      <c r="Y431" s="717"/>
      <c r="Z431" s="717"/>
      <c r="AA431" s="726"/>
      <c r="AB431" s="726"/>
      <c r="AC431" s="182"/>
    </row>
    <row r="432" ht="20.25" customHeight="1">
      <c r="A432" s="176"/>
      <c r="B432" s="176"/>
      <c r="C432" s="339"/>
      <c r="D432" s="176"/>
      <c r="E432" s="976" t="s">
        <v>824</v>
      </c>
      <c r="F432" s="739" t="str">
        <f>'R08賦集'!T100</f>
        <v>500</v>
      </c>
      <c r="G432" s="737" t="s">
        <v>706</v>
      </c>
      <c r="H432" s="176"/>
      <c r="I432" s="727"/>
      <c r="J432" s="706"/>
      <c r="K432" s="707"/>
      <c r="L432" s="339"/>
      <c r="M432" s="740" t="s">
        <v>709</v>
      </c>
      <c r="N432" s="967" t="str">
        <f>F433</f>
        <v>61,020</v>
      </c>
      <c r="O432" s="742" t="s">
        <v>706</v>
      </c>
      <c r="P432" s="109"/>
      <c r="Q432" s="743"/>
      <c r="R432" s="176"/>
      <c r="S432" s="176"/>
      <c r="T432" s="182"/>
      <c r="U432" s="182"/>
      <c r="V432" s="728"/>
      <c r="W432" s="726"/>
      <c r="X432" s="717"/>
      <c r="Y432" s="717"/>
      <c r="Z432" s="717"/>
      <c r="AA432" s="726"/>
      <c r="AB432" s="726"/>
      <c r="AC432" s="182"/>
    </row>
    <row r="433" ht="20.25" customHeight="1">
      <c r="A433" s="176"/>
      <c r="B433" s="176"/>
      <c r="C433" s="339"/>
      <c r="D433" s="176"/>
      <c r="E433" s="975" t="s">
        <v>710</v>
      </c>
      <c r="F433" s="744" t="str">
        <f>'R08賦集'!X100</f>
        <v>61,020</v>
      </c>
      <c r="G433" s="737" t="s">
        <v>706</v>
      </c>
      <c r="H433" s="176"/>
      <c r="I433" s="727"/>
      <c r="J433" s="706"/>
      <c r="K433" s="707"/>
      <c r="L433" s="339"/>
      <c r="M433" s="176"/>
      <c r="N433" s="176"/>
      <c r="O433" s="177"/>
      <c r="P433" s="176"/>
      <c r="Q433" s="727"/>
      <c r="R433" s="176"/>
      <c r="S433" s="176"/>
      <c r="T433" s="182"/>
      <c r="U433" s="182"/>
      <c r="V433" s="728"/>
      <c r="W433" s="726"/>
      <c r="X433" s="717"/>
      <c r="Y433" s="717"/>
      <c r="Z433" s="717"/>
      <c r="AA433" s="726"/>
      <c r="AB433" s="726"/>
      <c r="AC433" s="182"/>
    </row>
    <row r="434" ht="20.25" customHeight="1">
      <c r="A434" s="176"/>
      <c r="B434" s="176"/>
      <c r="C434" s="339"/>
      <c r="D434" s="745" t="str">
        <f>$Y$2</f>
        <v>　上記金額を令和08年度の賦課金として、令和08年４月末日迄に納入願います。</v>
      </c>
      <c r="H434" s="176"/>
      <c r="I434" s="727"/>
      <c r="J434" s="706"/>
      <c r="K434" s="707"/>
      <c r="L434" s="339"/>
      <c r="M434" s="745" t="str">
        <f>$Z$2</f>
        <v>　上記金額を令和08年度の賦課金として領収いたしました。</v>
      </c>
      <c r="Q434" s="727"/>
      <c r="R434" s="176"/>
      <c r="S434" s="176"/>
      <c r="T434" s="182"/>
      <c r="U434" s="182"/>
      <c r="V434" s="728"/>
      <c r="W434" s="726"/>
      <c r="X434" s="717"/>
      <c r="Y434" s="717"/>
      <c r="Z434" s="717"/>
      <c r="AA434" s="726"/>
      <c r="AB434" s="726"/>
      <c r="AC434" s="182"/>
    </row>
    <row r="435" ht="20.25" customHeight="1">
      <c r="A435" s="176"/>
      <c r="B435" s="176"/>
      <c r="C435" s="339"/>
      <c r="H435" s="176"/>
      <c r="I435" s="727"/>
      <c r="J435" s="706"/>
      <c r="K435" s="707"/>
      <c r="L435" s="339"/>
      <c r="Q435" s="727"/>
      <c r="R435" s="176"/>
      <c r="S435" s="176"/>
      <c r="T435" s="182"/>
      <c r="U435" s="182"/>
      <c r="V435" s="728"/>
      <c r="W435" s="726"/>
      <c r="X435" s="717"/>
      <c r="Y435" s="717"/>
      <c r="Z435" s="717"/>
      <c r="AA435" s="726"/>
      <c r="AB435" s="726"/>
      <c r="AC435" s="182"/>
    </row>
    <row r="436" ht="20.25" customHeight="1">
      <c r="A436" s="176"/>
      <c r="B436" s="176"/>
      <c r="C436" s="339"/>
      <c r="H436" s="176"/>
      <c r="I436" s="727"/>
      <c r="J436" s="706"/>
      <c r="K436" s="707"/>
      <c r="L436" s="339"/>
      <c r="Q436" s="727"/>
      <c r="R436" s="176"/>
      <c r="S436" s="176"/>
      <c r="T436" s="182"/>
      <c r="U436" s="182"/>
      <c r="V436" s="728"/>
      <c r="W436" s="726"/>
      <c r="X436" s="717"/>
      <c r="Y436" s="717"/>
      <c r="Z436" s="717"/>
      <c r="AA436" s="726"/>
      <c r="AB436" s="726"/>
      <c r="AC436" s="182"/>
    </row>
    <row r="437" ht="20.25" customHeight="1">
      <c r="A437" s="176"/>
      <c r="B437" s="176"/>
      <c r="C437" s="339"/>
      <c r="H437" s="176"/>
      <c r="I437" s="727"/>
      <c r="J437" s="706"/>
      <c r="K437" s="707"/>
      <c r="L437" s="339"/>
      <c r="Q437" s="727"/>
      <c r="R437" s="176"/>
      <c r="S437" s="176"/>
      <c r="T437" s="182"/>
      <c r="U437" s="182"/>
      <c r="V437" s="728"/>
      <c r="W437" s="726"/>
      <c r="X437" s="717"/>
      <c r="Y437" s="717"/>
      <c r="Z437" s="717"/>
      <c r="AA437" s="726"/>
      <c r="AB437" s="726"/>
      <c r="AC437" s="182"/>
    </row>
    <row r="438" ht="20.25" customHeight="1">
      <c r="A438" s="176"/>
      <c r="B438" s="176"/>
      <c r="C438" s="339"/>
      <c r="D438" s="746" t="str">
        <f>$D$30</f>
        <v>令和08年　4　月　   日</v>
      </c>
      <c r="I438" s="977"/>
      <c r="J438" s="706"/>
      <c r="K438" s="707"/>
      <c r="L438" s="750"/>
      <c r="M438" s="726"/>
      <c r="Q438" s="747"/>
      <c r="R438" s="176"/>
      <c r="S438" s="176"/>
      <c r="T438" s="182"/>
      <c r="U438" s="182"/>
      <c r="V438" s="728"/>
      <c r="W438" s="726"/>
      <c r="X438" s="717"/>
      <c r="Y438" s="717"/>
      <c r="Z438" s="717"/>
      <c r="AA438" s="726"/>
      <c r="AB438" s="726"/>
      <c r="AC438" s="182"/>
    </row>
    <row r="439" ht="20.25" customHeight="1">
      <c r="A439" s="176"/>
      <c r="B439" s="176"/>
      <c r="C439" s="339"/>
      <c r="D439" s="753" t="str">
        <f>D14</f>
        <v>片岡農産組合長　久保田　要</v>
      </c>
      <c r="I439" s="727"/>
      <c r="J439" s="706"/>
      <c r="K439" s="707"/>
      <c r="L439" s="752"/>
      <c r="M439" s="753" t="str">
        <f>$D$796</f>
        <v>片岡農産組合長　久保田　要</v>
      </c>
      <c r="Q439" s="757"/>
      <c r="R439" s="176"/>
      <c r="S439" s="176"/>
      <c r="T439" s="182"/>
      <c r="U439" s="182"/>
      <c r="V439" s="728"/>
      <c r="W439" s="726"/>
      <c r="X439" s="717"/>
      <c r="Y439" s="717"/>
      <c r="Z439" s="717"/>
      <c r="AA439" s="726"/>
      <c r="AB439" s="726"/>
      <c r="AC439" s="182"/>
    </row>
    <row r="440" ht="20.25" customHeight="1">
      <c r="A440" s="176"/>
      <c r="B440" s="176"/>
      <c r="C440" s="339"/>
      <c r="I440" s="727"/>
      <c r="J440" s="706"/>
      <c r="K440" s="707"/>
      <c r="L440" s="752"/>
      <c r="Q440" s="757"/>
      <c r="R440" s="176"/>
      <c r="S440" s="176"/>
      <c r="T440" s="182"/>
      <c r="U440" s="182"/>
      <c r="V440" s="728"/>
      <c r="W440" s="726"/>
      <c r="X440" s="717"/>
      <c r="Y440" s="717"/>
      <c r="Z440" s="717"/>
      <c r="AA440" s="726"/>
      <c r="AB440" s="726"/>
      <c r="AC440" s="182"/>
    </row>
    <row r="441" ht="20.25" customHeight="1">
      <c r="A441" s="176"/>
      <c r="B441" s="176"/>
      <c r="C441" s="496"/>
      <c r="D441" s="497"/>
      <c r="E441" s="497"/>
      <c r="F441" s="497"/>
      <c r="G441" s="758"/>
      <c r="H441" s="497"/>
      <c r="I441" s="759"/>
      <c r="J441" s="706"/>
      <c r="K441" s="707"/>
      <c r="L441" s="496"/>
      <c r="M441" s="497"/>
      <c r="N441" s="497"/>
      <c r="O441" s="758"/>
      <c r="P441" s="497"/>
      <c r="Q441" s="759"/>
      <c r="R441" s="176"/>
      <c r="S441" s="176"/>
      <c r="T441" s="182"/>
      <c r="U441" s="182"/>
      <c r="V441" s="728"/>
      <c r="W441" s="726"/>
      <c r="X441" s="717"/>
      <c r="Y441" s="717"/>
      <c r="Z441" s="717"/>
      <c r="AA441" s="726"/>
      <c r="AB441" s="726"/>
      <c r="AC441" s="182"/>
    </row>
    <row r="442" ht="27.0" customHeight="1">
      <c r="A442" s="176"/>
      <c r="B442" s="176"/>
      <c r="C442" s="176"/>
      <c r="D442" s="176"/>
      <c r="E442" s="176"/>
      <c r="F442" s="176"/>
      <c r="G442" s="177"/>
      <c r="H442" s="176"/>
      <c r="I442" s="176"/>
      <c r="J442" s="706"/>
      <c r="K442" s="707"/>
      <c r="L442" s="176"/>
      <c r="M442" s="176"/>
      <c r="N442" s="176"/>
      <c r="O442" s="177"/>
      <c r="P442" s="176"/>
      <c r="Q442" s="176"/>
      <c r="R442" s="176"/>
      <c r="S442" s="176"/>
      <c r="T442" s="182"/>
      <c r="U442" s="182"/>
      <c r="V442" s="728"/>
      <c r="W442" s="726"/>
      <c r="X442" s="717"/>
      <c r="Y442" s="717"/>
      <c r="Z442" s="717"/>
      <c r="AA442" s="726"/>
      <c r="AB442" s="726"/>
      <c r="AC442" s="182"/>
    </row>
    <row r="443" ht="27.0" customHeight="1">
      <c r="A443" s="176"/>
      <c r="B443" s="176"/>
      <c r="C443" s="176"/>
      <c r="D443" s="176"/>
      <c r="E443" s="176"/>
      <c r="F443" s="176"/>
      <c r="G443" s="177"/>
      <c r="H443" s="176"/>
      <c r="I443" s="176"/>
      <c r="J443" s="706"/>
      <c r="K443" s="707"/>
      <c r="L443" s="176"/>
      <c r="M443" s="176"/>
      <c r="N443" s="176"/>
      <c r="O443" s="177"/>
      <c r="P443" s="176"/>
      <c r="Q443" s="176"/>
      <c r="R443" s="176"/>
      <c r="S443" s="176"/>
      <c r="T443" s="182"/>
      <c r="U443" s="182"/>
      <c r="V443" s="728"/>
      <c r="W443" s="726"/>
      <c r="X443" s="717"/>
      <c r="Y443" s="717"/>
      <c r="Z443" s="717"/>
      <c r="AA443" s="726"/>
      <c r="AB443" s="726"/>
      <c r="AC443" s="182"/>
    </row>
    <row r="444" ht="20.25" customHeight="1">
      <c r="A444" s="176"/>
      <c r="B444" s="176"/>
      <c r="C444" s="713" t="s">
        <v>820</v>
      </c>
      <c r="D444" s="88"/>
      <c r="E444" s="88"/>
      <c r="F444" s="88"/>
      <c r="G444" s="88"/>
      <c r="H444" s="88"/>
      <c r="I444" s="66"/>
      <c r="J444" s="714"/>
      <c r="K444" s="707"/>
      <c r="L444" s="713" t="s">
        <v>821</v>
      </c>
      <c r="M444" s="88"/>
      <c r="N444" s="88"/>
      <c r="O444" s="88"/>
      <c r="P444" s="88"/>
      <c r="Q444" s="66"/>
      <c r="R444" s="176"/>
      <c r="S444" s="176"/>
      <c r="T444" s="182"/>
      <c r="U444" s="182"/>
      <c r="V444" s="728"/>
      <c r="W444" s="726"/>
      <c r="X444" s="717"/>
      <c r="Y444" s="717"/>
      <c r="Z444" s="717"/>
      <c r="AA444" s="726"/>
      <c r="AB444" s="726"/>
      <c r="AC444" s="182"/>
    </row>
    <row r="445" ht="20.25" customHeight="1">
      <c r="A445" s="176"/>
      <c r="B445" s="176"/>
      <c r="C445" s="639"/>
      <c r="I445" s="78"/>
      <c r="J445" s="706"/>
      <c r="K445" s="707"/>
      <c r="L445" s="639"/>
      <c r="Q445" s="78"/>
      <c r="R445" s="176"/>
      <c r="S445" s="176"/>
      <c r="T445" s="182"/>
      <c r="U445" s="182"/>
      <c r="V445" s="728"/>
      <c r="W445" s="726"/>
      <c r="X445" s="717"/>
      <c r="Y445" s="717"/>
      <c r="Z445" s="717"/>
      <c r="AA445" s="726"/>
      <c r="AB445" s="726"/>
      <c r="AC445" s="182"/>
    </row>
    <row r="446" ht="20.25" customHeight="1">
      <c r="A446" s="176"/>
      <c r="B446" s="176"/>
      <c r="C446" s="339"/>
      <c r="D446" s="176"/>
      <c r="E446" s="740" t="str">
        <f>'R08賦集'!C101</f>
        <v>芹澤 幸雄</v>
      </c>
      <c r="F446" s="109"/>
      <c r="G446" s="726" t="s">
        <v>537</v>
      </c>
      <c r="I446" s="727"/>
      <c r="J446" s="706"/>
      <c r="K446" s="707"/>
      <c r="L446" s="339"/>
      <c r="M446" s="740" t="str">
        <f>E446</f>
        <v>芹澤 幸雄</v>
      </c>
      <c r="N446" s="109"/>
      <c r="O446" s="726" t="s">
        <v>537</v>
      </c>
      <c r="Q446" s="727"/>
      <c r="R446" s="176"/>
      <c r="S446" s="176"/>
      <c r="T446" s="182"/>
      <c r="U446" s="182"/>
      <c r="V446" s="728"/>
      <c r="W446" s="726"/>
      <c r="X446" s="717"/>
      <c r="Y446" s="717"/>
      <c r="Z446" s="717"/>
      <c r="AA446" s="726"/>
      <c r="AB446" s="726"/>
      <c r="AC446" s="182"/>
    </row>
    <row r="447" ht="20.25" customHeight="1">
      <c r="A447" s="176"/>
      <c r="B447" s="176"/>
      <c r="C447" s="339"/>
      <c r="D447" s="176"/>
      <c r="E447" s="519"/>
      <c r="F447" s="519"/>
      <c r="G447" s="731"/>
      <c r="H447" s="519"/>
      <c r="I447" s="727"/>
      <c r="J447" s="706"/>
      <c r="K447" s="707"/>
      <c r="L447" s="339"/>
      <c r="M447" s="176"/>
      <c r="N447" s="176"/>
      <c r="O447" s="177"/>
      <c r="P447" s="176"/>
      <c r="Q447" s="727"/>
      <c r="R447" s="176"/>
      <c r="S447" s="176"/>
      <c r="T447" s="182"/>
      <c r="U447" s="182"/>
      <c r="V447" s="728"/>
      <c r="W447" s="726"/>
      <c r="X447" s="717"/>
      <c r="Y447" s="717"/>
      <c r="Z447" s="717"/>
      <c r="AA447" s="726"/>
      <c r="AB447" s="726"/>
      <c r="AC447" s="182"/>
    </row>
    <row r="448" ht="20.25" customHeight="1">
      <c r="A448" s="176"/>
      <c r="B448" s="176"/>
      <c r="C448" s="339"/>
      <c r="D448" s="176"/>
      <c r="E448" s="975" t="s">
        <v>707</v>
      </c>
      <c r="F448" s="736" t="str">
        <f>F450-F449</f>
        <v>56,730</v>
      </c>
      <c r="G448" s="737" t="s">
        <v>706</v>
      </c>
      <c r="H448" s="176"/>
      <c r="I448" s="727"/>
      <c r="J448" s="706"/>
      <c r="K448" s="707"/>
      <c r="L448" s="339"/>
      <c r="M448" s="176"/>
      <c r="N448" s="176"/>
      <c r="O448" s="177"/>
      <c r="P448" s="176"/>
      <c r="Q448" s="727"/>
      <c r="R448" s="176"/>
      <c r="S448" s="176"/>
      <c r="T448" s="182"/>
      <c r="U448" s="182"/>
      <c r="V448" s="728"/>
      <c r="W448" s="726"/>
      <c r="X448" s="717"/>
      <c r="Y448" s="717"/>
      <c r="Z448" s="717"/>
      <c r="AA448" s="726"/>
      <c r="AB448" s="726"/>
      <c r="AC448" s="182"/>
    </row>
    <row r="449" ht="20.25" customHeight="1">
      <c r="A449" s="176"/>
      <c r="B449" s="176"/>
      <c r="C449" s="339"/>
      <c r="D449" s="176"/>
      <c r="E449" s="976" t="s">
        <v>824</v>
      </c>
      <c r="F449" s="739" t="str">
        <f>'R08賦集'!T101</f>
        <v>500</v>
      </c>
      <c r="G449" s="737" t="s">
        <v>706</v>
      </c>
      <c r="H449" s="176"/>
      <c r="I449" s="727"/>
      <c r="J449" s="706"/>
      <c r="K449" s="707"/>
      <c r="L449" s="339"/>
      <c r="M449" s="740" t="s">
        <v>709</v>
      </c>
      <c r="N449" s="967" t="str">
        <f>F450</f>
        <v>57,230</v>
      </c>
      <c r="O449" s="742" t="s">
        <v>706</v>
      </c>
      <c r="P449" s="109"/>
      <c r="Q449" s="743"/>
      <c r="R449" s="176"/>
      <c r="S449" s="176"/>
      <c r="T449" s="182"/>
      <c r="U449" s="182"/>
      <c r="V449" s="728"/>
      <c r="W449" s="726"/>
      <c r="X449" s="717"/>
      <c r="Y449" s="717"/>
      <c r="Z449" s="717"/>
      <c r="AA449" s="726"/>
      <c r="AB449" s="726"/>
      <c r="AC449" s="182"/>
    </row>
    <row r="450" ht="20.25" customHeight="1">
      <c r="A450" s="176"/>
      <c r="B450" s="176"/>
      <c r="C450" s="339"/>
      <c r="D450" s="176"/>
      <c r="E450" s="975" t="s">
        <v>710</v>
      </c>
      <c r="F450" s="744" t="str">
        <f>'R08賦集'!X101</f>
        <v>57,230</v>
      </c>
      <c r="G450" s="737" t="s">
        <v>706</v>
      </c>
      <c r="H450" s="176"/>
      <c r="I450" s="727"/>
      <c r="J450" s="706"/>
      <c r="K450" s="707"/>
      <c r="L450" s="339"/>
      <c r="M450" s="176"/>
      <c r="N450" s="176"/>
      <c r="O450" s="177"/>
      <c r="P450" s="176"/>
      <c r="Q450" s="727"/>
      <c r="R450" s="176"/>
      <c r="S450" s="176"/>
      <c r="T450" s="182"/>
      <c r="U450" s="182"/>
      <c r="V450" s="728"/>
      <c r="W450" s="726"/>
      <c r="X450" s="717"/>
      <c r="Y450" s="717"/>
      <c r="Z450" s="717"/>
      <c r="AA450" s="726"/>
      <c r="AB450" s="726"/>
      <c r="AC450" s="182"/>
    </row>
    <row r="451" ht="20.25" customHeight="1">
      <c r="A451" s="176"/>
      <c r="B451" s="176"/>
      <c r="C451" s="339"/>
      <c r="D451" s="745" t="str">
        <f>$Y$2</f>
        <v>　上記金額を令和08年度の賦課金として、令和08年４月末日迄に納入願います。</v>
      </c>
      <c r="H451" s="176"/>
      <c r="I451" s="727"/>
      <c r="J451" s="706"/>
      <c r="K451" s="707"/>
      <c r="L451" s="339"/>
      <c r="M451" s="745" t="str">
        <f>$Z$2</f>
        <v>　上記金額を令和08年度の賦課金として領収いたしました。</v>
      </c>
      <c r="Q451" s="727"/>
      <c r="R451" s="176"/>
      <c r="S451" s="176"/>
      <c r="T451" s="182"/>
      <c r="U451" s="182"/>
      <c r="V451" s="728"/>
      <c r="W451" s="726"/>
      <c r="X451" s="717"/>
      <c r="Y451" s="717"/>
      <c r="Z451" s="717"/>
      <c r="AA451" s="726"/>
      <c r="AB451" s="726"/>
      <c r="AC451" s="182"/>
    </row>
    <row r="452" ht="20.25" customHeight="1">
      <c r="A452" s="176"/>
      <c r="B452" s="176"/>
      <c r="C452" s="339"/>
      <c r="H452" s="176"/>
      <c r="I452" s="727"/>
      <c r="J452" s="706"/>
      <c r="K452" s="707"/>
      <c r="L452" s="339"/>
      <c r="Q452" s="727"/>
      <c r="R452" s="176"/>
      <c r="S452" s="176"/>
      <c r="T452" s="182"/>
      <c r="U452" s="182"/>
      <c r="V452" s="728"/>
      <c r="W452" s="726"/>
      <c r="X452" s="717"/>
      <c r="Y452" s="717"/>
      <c r="Z452" s="717"/>
      <c r="AA452" s="726"/>
      <c r="AB452" s="726"/>
      <c r="AC452" s="182"/>
    </row>
    <row r="453" ht="20.25" customHeight="1">
      <c r="A453" s="176"/>
      <c r="B453" s="176"/>
      <c r="C453" s="339"/>
      <c r="H453" s="176"/>
      <c r="I453" s="727"/>
      <c r="J453" s="706"/>
      <c r="K453" s="707"/>
      <c r="L453" s="339"/>
      <c r="Q453" s="727"/>
      <c r="R453" s="176"/>
      <c r="S453" s="176"/>
      <c r="T453" s="182"/>
      <c r="U453" s="182"/>
      <c r="V453" s="728"/>
      <c r="W453" s="726"/>
      <c r="X453" s="717"/>
      <c r="Y453" s="717"/>
      <c r="Z453" s="717"/>
      <c r="AA453" s="726"/>
      <c r="AB453" s="726"/>
      <c r="AC453" s="182"/>
    </row>
    <row r="454" ht="20.25" customHeight="1">
      <c r="A454" s="176"/>
      <c r="B454" s="176"/>
      <c r="C454" s="339"/>
      <c r="H454" s="176"/>
      <c r="I454" s="727"/>
      <c r="J454" s="706"/>
      <c r="K454" s="707"/>
      <c r="L454" s="339"/>
      <c r="Q454" s="727"/>
      <c r="R454" s="176"/>
      <c r="S454" s="176"/>
      <c r="T454" s="182"/>
      <c r="U454" s="182"/>
      <c r="V454" s="728"/>
      <c r="W454" s="726"/>
      <c r="X454" s="717"/>
      <c r="Y454" s="717"/>
      <c r="Z454" s="717"/>
      <c r="AA454" s="726"/>
      <c r="AB454" s="726"/>
      <c r="AC454" s="182"/>
    </row>
    <row r="455" ht="20.25" customHeight="1">
      <c r="A455" s="176"/>
      <c r="B455" s="176"/>
      <c r="C455" s="339"/>
      <c r="D455" s="746" t="str">
        <f>$D$30</f>
        <v>令和08年　4　月　   日</v>
      </c>
      <c r="I455" s="747"/>
      <c r="J455" s="748"/>
      <c r="K455" s="749"/>
      <c r="L455" s="750"/>
      <c r="M455" s="726"/>
      <c r="Q455" s="747"/>
      <c r="R455" s="176"/>
      <c r="S455" s="176"/>
      <c r="T455" s="182"/>
      <c r="U455" s="182"/>
      <c r="V455" s="728"/>
      <c r="W455" s="726"/>
      <c r="X455" s="717"/>
      <c r="Y455" s="717"/>
      <c r="Z455" s="717"/>
      <c r="AA455" s="726"/>
      <c r="AB455" s="726"/>
      <c r="AC455" s="182"/>
    </row>
    <row r="456" ht="20.25" customHeight="1">
      <c r="A456" s="751"/>
      <c r="B456" s="751"/>
      <c r="C456" s="752"/>
      <c r="D456" s="753" t="str">
        <f>D14</f>
        <v>片岡農産組合長　久保田　要</v>
      </c>
      <c r="I456" s="754"/>
      <c r="J456" s="755"/>
      <c r="K456" s="756"/>
      <c r="L456" s="752"/>
      <c r="M456" s="753" t="str">
        <f>$D$796</f>
        <v>片岡農産組合長　久保田　要</v>
      </c>
      <c r="Q456" s="757"/>
      <c r="R456" s="176"/>
      <c r="S456" s="176"/>
      <c r="T456" s="182"/>
      <c r="U456" s="182"/>
      <c r="V456" s="728"/>
      <c r="W456" s="726"/>
      <c r="X456" s="717"/>
      <c r="Y456" s="717"/>
      <c r="Z456" s="717"/>
      <c r="AA456" s="726"/>
      <c r="AB456" s="726"/>
      <c r="AC456" s="182"/>
    </row>
    <row r="457" ht="20.25" customHeight="1">
      <c r="A457" s="751"/>
      <c r="B457" s="751"/>
      <c r="C457" s="752"/>
      <c r="I457" s="754"/>
      <c r="J457" s="755"/>
      <c r="K457" s="756"/>
      <c r="L457" s="752"/>
      <c r="Q457" s="757"/>
      <c r="R457" s="176"/>
      <c r="S457" s="176"/>
      <c r="T457" s="182"/>
      <c r="U457" s="182"/>
      <c r="V457" s="728"/>
      <c r="W457" s="726"/>
      <c r="X457" s="717"/>
      <c r="Y457" s="717"/>
      <c r="Z457" s="717"/>
      <c r="AA457" s="726"/>
      <c r="AB457" s="726"/>
      <c r="AC457" s="182"/>
    </row>
    <row r="458" ht="20.25" customHeight="1">
      <c r="A458" s="176"/>
      <c r="B458" s="176"/>
      <c r="C458" s="496"/>
      <c r="D458" s="497"/>
      <c r="E458" s="497"/>
      <c r="F458" s="497"/>
      <c r="G458" s="758"/>
      <c r="H458" s="497"/>
      <c r="I458" s="759"/>
      <c r="J458" s="706"/>
      <c r="K458" s="707"/>
      <c r="L458" s="496"/>
      <c r="M458" s="497"/>
      <c r="N458" s="497"/>
      <c r="O458" s="758"/>
      <c r="P458" s="497"/>
      <c r="Q458" s="759"/>
      <c r="R458" s="176"/>
      <c r="S458" s="176"/>
      <c r="T458" s="182"/>
      <c r="U458" s="182"/>
      <c r="V458" s="728"/>
      <c r="W458" s="726"/>
      <c r="X458" s="717"/>
      <c r="Y458" s="717"/>
      <c r="Z458" s="717"/>
      <c r="AA458" s="726"/>
      <c r="AB458" s="726"/>
      <c r="AC458" s="182"/>
    </row>
    <row r="459" ht="27.0" customHeight="1">
      <c r="A459" s="176"/>
      <c r="B459" s="176"/>
      <c r="C459" s="497"/>
      <c r="D459" s="497"/>
      <c r="E459" s="497"/>
      <c r="F459" s="497"/>
      <c r="G459" s="758"/>
      <c r="H459" s="497"/>
      <c r="I459" s="497"/>
      <c r="J459" s="760"/>
      <c r="K459" s="761"/>
      <c r="L459" s="497"/>
      <c r="M459" s="497"/>
      <c r="N459" s="497"/>
      <c r="O459" s="758"/>
      <c r="P459" s="497"/>
      <c r="Q459" s="497"/>
      <c r="R459" s="176"/>
      <c r="S459" s="176"/>
      <c r="T459" s="182"/>
      <c r="U459" s="182"/>
      <c r="V459" s="728"/>
      <c r="W459" s="726"/>
      <c r="X459" s="717"/>
      <c r="Y459" s="717"/>
      <c r="Z459" s="717"/>
      <c r="AA459" s="726"/>
      <c r="AB459" s="726"/>
      <c r="AC459" s="182"/>
    </row>
    <row r="460" ht="27.0" customHeight="1">
      <c r="A460" s="176"/>
      <c r="B460" s="176"/>
      <c r="C460" s="176"/>
      <c r="D460" s="176"/>
      <c r="E460" s="176"/>
      <c r="F460" s="176"/>
      <c r="G460" s="177"/>
      <c r="H460" s="176"/>
      <c r="I460" s="176"/>
      <c r="J460" s="706"/>
      <c r="K460" s="707"/>
      <c r="L460" s="176"/>
      <c r="M460" s="176"/>
      <c r="N460" s="176"/>
      <c r="O460" s="177"/>
      <c r="P460" s="176"/>
      <c r="Q460" s="176"/>
      <c r="R460" s="176"/>
      <c r="S460" s="176"/>
      <c r="T460" s="182"/>
      <c r="U460" s="182"/>
      <c r="V460" s="728"/>
      <c r="W460" s="726"/>
      <c r="X460" s="717"/>
      <c r="Y460" s="717"/>
      <c r="Z460" s="717"/>
      <c r="AA460" s="726"/>
      <c r="AB460" s="726"/>
      <c r="AC460" s="182"/>
    </row>
    <row r="461" ht="20.25" customHeight="1">
      <c r="A461" s="176"/>
      <c r="B461" s="176"/>
      <c r="C461" s="713" t="s">
        <v>820</v>
      </c>
      <c r="D461" s="88"/>
      <c r="E461" s="88"/>
      <c r="F461" s="88"/>
      <c r="G461" s="88"/>
      <c r="H461" s="88"/>
      <c r="I461" s="66"/>
      <c r="J461" s="706"/>
      <c r="K461" s="707"/>
      <c r="L461" s="713" t="s">
        <v>821</v>
      </c>
      <c r="M461" s="88"/>
      <c r="N461" s="88"/>
      <c r="O461" s="88"/>
      <c r="P461" s="88"/>
      <c r="Q461" s="66"/>
      <c r="R461" s="176"/>
      <c r="S461" s="176"/>
      <c r="T461" s="182"/>
      <c r="U461" s="182"/>
      <c r="V461" s="728"/>
      <c r="W461" s="726"/>
      <c r="X461" s="717"/>
      <c r="Y461" s="717"/>
      <c r="Z461" s="717"/>
      <c r="AA461" s="726"/>
      <c r="AB461" s="726"/>
      <c r="AC461" s="182"/>
    </row>
    <row r="462" ht="20.25" customHeight="1">
      <c r="A462" s="176"/>
      <c r="B462" s="176"/>
      <c r="C462" s="639"/>
      <c r="I462" s="78"/>
      <c r="J462" s="706"/>
      <c r="K462" s="707"/>
      <c r="L462" s="639"/>
      <c r="Q462" s="78"/>
      <c r="R462" s="176"/>
      <c r="S462" s="176"/>
      <c r="T462" s="182"/>
      <c r="U462" s="182"/>
      <c r="V462" s="728"/>
      <c r="W462" s="726"/>
      <c r="X462" s="717"/>
      <c r="Y462" s="717"/>
      <c r="Z462" s="717"/>
      <c r="AA462" s="726"/>
      <c r="AB462" s="726"/>
      <c r="AC462" s="182"/>
    </row>
    <row r="463" ht="20.25" customHeight="1">
      <c r="A463" s="176"/>
      <c r="B463" s="176"/>
      <c r="C463" s="969"/>
      <c r="D463" s="970"/>
      <c r="E463" s="971" t="str">
        <f>'R08賦集'!C102</f>
        <v>坪井 正興</v>
      </c>
      <c r="G463" s="726" t="s">
        <v>537</v>
      </c>
      <c r="I463" s="972"/>
      <c r="J463" s="706"/>
      <c r="K463" s="707"/>
      <c r="L463" s="339"/>
      <c r="M463" s="740" t="str">
        <f>E463</f>
        <v>坪井 正興</v>
      </c>
      <c r="N463" s="109"/>
      <c r="O463" s="726" t="s">
        <v>537</v>
      </c>
      <c r="Q463" s="727"/>
      <c r="R463" s="176"/>
      <c r="S463" s="176"/>
      <c r="T463" s="182"/>
      <c r="U463" s="182"/>
      <c r="V463" s="728"/>
      <c r="W463" s="726"/>
      <c r="X463" s="717"/>
      <c r="Y463" s="717"/>
      <c r="Z463" s="717"/>
      <c r="AA463" s="726"/>
      <c r="AB463" s="726"/>
      <c r="AC463" s="182"/>
    </row>
    <row r="464" ht="20.25" customHeight="1">
      <c r="A464" s="176"/>
      <c r="B464" s="176"/>
      <c r="C464" s="339"/>
      <c r="D464" s="176"/>
      <c r="E464" s="973"/>
      <c r="F464" s="973"/>
      <c r="G464" s="974"/>
      <c r="H464" s="519"/>
      <c r="I464" s="727"/>
      <c r="J464" s="706"/>
      <c r="K464" s="707"/>
      <c r="L464" s="339"/>
      <c r="M464" s="176"/>
      <c r="N464" s="176"/>
      <c r="O464" s="177"/>
      <c r="P464" s="176"/>
      <c r="Q464" s="727"/>
      <c r="R464" s="176"/>
      <c r="S464" s="176"/>
      <c r="T464" s="182"/>
      <c r="U464" s="182"/>
      <c r="V464" s="728"/>
      <c r="W464" s="726"/>
      <c r="X464" s="717"/>
      <c r="Y464" s="717"/>
      <c r="Z464" s="717"/>
      <c r="AA464" s="726"/>
      <c r="AB464" s="726"/>
      <c r="AC464" s="182"/>
    </row>
    <row r="465" ht="20.25" customHeight="1">
      <c r="A465" s="176"/>
      <c r="B465" s="176"/>
      <c r="C465" s="339"/>
      <c r="D465" s="176"/>
      <c r="E465" s="975" t="s">
        <v>707</v>
      </c>
      <c r="F465" s="736" t="str">
        <f>F467-F466</f>
        <v>12,890</v>
      </c>
      <c r="G465" s="737" t="s">
        <v>706</v>
      </c>
      <c r="H465" s="176"/>
      <c r="I465" s="727"/>
      <c r="J465" s="706"/>
      <c r="K465" s="707"/>
      <c r="L465" s="339"/>
      <c r="M465" s="176"/>
      <c r="N465" s="176"/>
      <c r="O465" s="177"/>
      <c r="P465" s="176"/>
      <c r="Q465" s="727"/>
      <c r="R465" s="176"/>
      <c r="S465" s="176"/>
      <c r="T465" s="182"/>
      <c r="U465" s="182"/>
      <c r="V465" s="728"/>
      <c r="W465" s="726"/>
      <c r="X465" s="717"/>
      <c r="Y465" s="717"/>
      <c r="Z465" s="717"/>
      <c r="AA465" s="726"/>
      <c r="AB465" s="726"/>
      <c r="AC465" s="182"/>
    </row>
    <row r="466" ht="20.25" customHeight="1">
      <c r="A466" s="176"/>
      <c r="B466" s="176"/>
      <c r="C466" s="339"/>
      <c r="D466" s="176"/>
      <c r="E466" s="976" t="s">
        <v>824</v>
      </c>
      <c r="F466" s="739" t="str">
        <f>'R08賦集'!T102</f>
        <v>500</v>
      </c>
      <c r="G466" s="737" t="s">
        <v>706</v>
      </c>
      <c r="H466" s="176"/>
      <c r="I466" s="727"/>
      <c r="J466" s="706"/>
      <c r="K466" s="707"/>
      <c r="L466" s="339"/>
      <c r="M466" s="740" t="s">
        <v>709</v>
      </c>
      <c r="N466" s="967" t="str">
        <f>F467</f>
        <v>13,390</v>
      </c>
      <c r="O466" s="742" t="s">
        <v>706</v>
      </c>
      <c r="P466" s="109"/>
      <c r="Q466" s="743"/>
      <c r="R466" s="176"/>
      <c r="S466" s="176"/>
      <c r="T466" s="182"/>
      <c r="U466" s="182"/>
      <c r="V466" s="728"/>
      <c r="W466" s="726"/>
      <c r="X466" s="717"/>
      <c r="Y466" s="717"/>
      <c r="Z466" s="717"/>
      <c r="AA466" s="726"/>
      <c r="AB466" s="726"/>
      <c r="AC466" s="182"/>
    </row>
    <row r="467" ht="20.25" customHeight="1">
      <c r="A467" s="176"/>
      <c r="B467" s="176"/>
      <c r="C467" s="339"/>
      <c r="D467" s="176"/>
      <c r="E467" s="975" t="s">
        <v>710</v>
      </c>
      <c r="F467" s="744" t="str">
        <f>'R08賦集'!X102</f>
        <v>13,390</v>
      </c>
      <c r="G467" s="737" t="s">
        <v>706</v>
      </c>
      <c r="H467" s="176"/>
      <c r="I467" s="727"/>
      <c r="J467" s="706"/>
      <c r="K467" s="707"/>
      <c r="L467" s="339"/>
      <c r="M467" s="176"/>
      <c r="N467" s="176"/>
      <c r="O467" s="177"/>
      <c r="P467" s="176"/>
      <c r="Q467" s="727"/>
      <c r="R467" s="176"/>
      <c r="S467" s="176"/>
      <c r="T467" s="182"/>
      <c r="U467" s="182"/>
      <c r="V467" s="728"/>
      <c r="W467" s="726"/>
      <c r="X467" s="717"/>
      <c r="Y467" s="717"/>
      <c r="Z467" s="717"/>
      <c r="AA467" s="726"/>
      <c r="AB467" s="726"/>
      <c r="AC467" s="182"/>
    </row>
    <row r="468" ht="20.25" customHeight="1">
      <c r="A468" s="176"/>
      <c r="B468" s="176"/>
      <c r="C468" s="339"/>
      <c r="D468" s="745" t="str">
        <f>$Y$2</f>
        <v>　上記金額を令和08年度の賦課金として、令和08年４月末日迄に納入願います。</v>
      </c>
      <c r="H468" s="176"/>
      <c r="I468" s="727"/>
      <c r="J468" s="706"/>
      <c r="K468" s="707"/>
      <c r="L468" s="339"/>
      <c r="M468" s="745" t="str">
        <f>$Z$2</f>
        <v>　上記金額を令和08年度の賦課金として領収いたしました。</v>
      </c>
      <c r="Q468" s="727"/>
      <c r="R468" s="176"/>
      <c r="S468" s="176"/>
      <c r="T468" s="182"/>
      <c r="U468" s="182"/>
      <c r="V468" s="728"/>
      <c r="W468" s="726"/>
      <c r="X468" s="717"/>
      <c r="Y468" s="717"/>
      <c r="Z468" s="717"/>
      <c r="AA468" s="726"/>
      <c r="AB468" s="726"/>
      <c r="AC468" s="182"/>
    </row>
    <row r="469" ht="20.25" customHeight="1">
      <c r="A469" s="176"/>
      <c r="B469" s="176"/>
      <c r="C469" s="339"/>
      <c r="H469" s="176"/>
      <c r="I469" s="727"/>
      <c r="J469" s="706"/>
      <c r="K469" s="707"/>
      <c r="L469" s="339"/>
      <c r="Q469" s="727"/>
      <c r="R469" s="176"/>
      <c r="S469" s="176"/>
      <c r="T469" s="182"/>
      <c r="U469" s="182"/>
      <c r="V469" s="728"/>
      <c r="W469" s="726"/>
      <c r="X469" s="717"/>
      <c r="Y469" s="717"/>
      <c r="Z469" s="717"/>
      <c r="AA469" s="726"/>
      <c r="AB469" s="726"/>
      <c r="AC469" s="182"/>
    </row>
    <row r="470" ht="20.25" customHeight="1">
      <c r="A470" s="176"/>
      <c r="B470" s="176"/>
      <c r="C470" s="339"/>
      <c r="H470" s="176"/>
      <c r="I470" s="727"/>
      <c r="J470" s="706"/>
      <c r="K470" s="707"/>
      <c r="L470" s="339"/>
      <c r="Q470" s="727"/>
      <c r="R470" s="176"/>
      <c r="S470" s="176"/>
      <c r="T470" s="182"/>
      <c r="U470" s="182"/>
      <c r="V470" s="728"/>
      <c r="W470" s="726"/>
      <c r="X470" s="717"/>
      <c r="Y470" s="717"/>
      <c r="Z470" s="717"/>
      <c r="AA470" s="726"/>
      <c r="AB470" s="726"/>
      <c r="AC470" s="182"/>
    </row>
    <row r="471" ht="20.25" customHeight="1">
      <c r="A471" s="176"/>
      <c r="B471" s="176"/>
      <c r="C471" s="339"/>
      <c r="H471" s="176"/>
      <c r="I471" s="727"/>
      <c r="J471" s="706"/>
      <c r="K471" s="707"/>
      <c r="L471" s="339"/>
      <c r="Q471" s="727"/>
      <c r="R471" s="176"/>
      <c r="S471" s="176"/>
      <c r="T471" s="182"/>
      <c r="U471" s="182"/>
      <c r="V471" s="728"/>
      <c r="W471" s="726"/>
      <c r="X471" s="717"/>
      <c r="Y471" s="717"/>
      <c r="Z471" s="717"/>
      <c r="AA471" s="726"/>
      <c r="AB471" s="726"/>
      <c r="AC471" s="182"/>
    </row>
    <row r="472" ht="20.25" customHeight="1">
      <c r="A472" s="176"/>
      <c r="B472" s="176"/>
      <c r="C472" s="339"/>
      <c r="D472" s="746" t="str">
        <f>$D$30</f>
        <v>令和08年　4　月　   日</v>
      </c>
      <c r="I472" s="977"/>
      <c r="J472" s="706"/>
      <c r="K472" s="707"/>
      <c r="L472" s="750"/>
      <c r="M472" s="726"/>
      <c r="Q472" s="747"/>
      <c r="R472" s="176"/>
      <c r="S472" s="176"/>
      <c r="T472" s="182"/>
      <c r="U472" s="182"/>
      <c r="V472" s="728"/>
      <c r="W472" s="726"/>
      <c r="X472" s="717"/>
      <c r="Y472" s="717"/>
      <c r="Z472" s="717"/>
      <c r="AA472" s="726"/>
      <c r="AB472" s="726"/>
      <c r="AC472" s="182"/>
    </row>
    <row r="473" ht="20.25" customHeight="1">
      <c r="A473" s="176"/>
      <c r="B473" s="176"/>
      <c r="C473" s="339"/>
      <c r="D473" s="753" t="str">
        <f>D14</f>
        <v>片岡農産組合長　久保田　要</v>
      </c>
      <c r="I473" s="727"/>
      <c r="J473" s="706"/>
      <c r="K473" s="707"/>
      <c r="L473" s="752"/>
      <c r="M473" s="753" t="str">
        <f>$D$796</f>
        <v>片岡農産組合長　久保田　要</v>
      </c>
      <c r="Q473" s="757"/>
      <c r="R473" s="176"/>
      <c r="S473" s="176"/>
      <c r="T473" s="182"/>
      <c r="U473" s="182"/>
      <c r="V473" s="728"/>
      <c r="W473" s="726"/>
      <c r="X473" s="717"/>
      <c r="Y473" s="717"/>
      <c r="Z473" s="717"/>
      <c r="AA473" s="726"/>
      <c r="AB473" s="726"/>
      <c r="AC473" s="182"/>
    </row>
    <row r="474" ht="20.25" customHeight="1">
      <c r="A474" s="176"/>
      <c r="B474" s="176"/>
      <c r="C474" s="339"/>
      <c r="I474" s="727"/>
      <c r="J474" s="706"/>
      <c r="K474" s="707"/>
      <c r="L474" s="752"/>
      <c r="Q474" s="757"/>
      <c r="R474" s="176"/>
      <c r="S474" s="176"/>
      <c r="T474" s="182"/>
      <c r="U474" s="182"/>
      <c r="V474" s="728"/>
      <c r="W474" s="726"/>
      <c r="X474" s="717"/>
      <c r="Y474" s="717"/>
      <c r="Z474" s="717"/>
      <c r="AA474" s="726"/>
      <c r="AB474" s="726"/>
      <c r="AC474" s="182"/>
    </row>
    <row r="475" ht="20.25" customHeight="1">
      <c r="A475" s="176"/>
      <c r="B475" s="176"/>
      <c r="C475" s="496"/>
      <c r="D475" s="497"/>
      <c r="E475" s="497"/>
      <c r="F475" s="497"/>
      <c r="G475" s="758"/>
      <c r="H475" s="497"/>
      <c r="I475" s="759"/>
      <c r="J475" s="706"/>
      <c r="K475" s="707"/>
      <c r="L475" s="496"/>
      <c r="M475" s="497"/>
      <c r="N475" s="497"/>
      <c r="O475" s="758"/>
      <c r="P475" s="497"/>
      <c r="Q475" s="759"/>
      <c r="R475" s="176"/>
      <c r="S475" s="176"/>
      <c r="T475" s="182"/>
      <c r="U475" s="182"/>
      <c r="V475" s="728"/>
      <c r="W475" s="726"/>
      <c r="X475" s="717"/>
      <c r="Y475" s="717"/>
      <c r="Z475" s="717"/>
      <c r="AA475" s="726"/>
      <c r="AB475" s="726"/>
      <c r="AC475" s="182"/>
    </row>
    <row r="476" ht="27.0" customHeight="1">
      <c r="A476" s="176"/>
      <c r="B476" s="176"/>
      <c r="C476" s="176"/>
      <c r="D476" s="176"/>
      <c r="E476" s="176"/>
      <c r="F476" s="176"/>
      <c r="G476" s="177"/>
      <c r="H476" s="176"/>
      <c r="I476" s="176"/>
      <c r="J476" s="706"/>
      <c r="K476" s="707"/>
      <c r="L476" s="176"/>
      <c r="M476" s="176"/>
      <c r="N476" s="176"/>
      <c r="O476" s="177"/>
      <c r="P476" s="176"/>
      <c r="Q476" s="176"/>
      <c r="R476" s="176"/>
      <c r="S476" s="176"/>
      <c r="T476" s="182"/>
      <c r="U476" s="182"/>
      <c r="V476" s="728"/>
      <c r="W476" s="726"/>
      <c r="X476" s="717"/>
      <c r="Y476" s="717"/>
      <c r="Z476" s="717"/>
      <c r="AA476" s="726"/>
      <c r="AB476" s="726"/>
      <c r="AC476" s="182"/>
    </row>
    <row r="477" ht="27.0" customHeight="1">
      <c r="A477" s="176"/>
      <c r="B477" s="176"/>
      <c r="C477" s="176"/>
      <c r="D477" s="176"/>
      <c r="E477" s="176"/>
      <c r="F477" s="176"/>
      <c r="G477" s="177"/>
      <c r="H477" s="176"/>
      <c r="I477" s="176"/>
      <c r="J477" s="706"/>
      <c r="K477" s="707"/>
      <c r="L477" s="176"/>
      <c r="M477" s="176"/>
      <c r="N477" s="176"/>
      <c r="O477" s="177"/>
      <c r="P477" s="176"/>
      <c r="Q477" s="176"/>
      <c r="R477" s="176"/>
      <c r="S477" s="176"/>
      <c r="T477" s="182"/>
      <c r="U477" s="182"/>
      <c r="V477" s="728"/>
      <c r="W477" s="726"/>
      <c r="X477" s="717"/>
      <c r="Y477" s="717"/>
      <c r="Z477" s="717"/>
      <c r="AA477" s="726"/>
      <c r="AB477" s="726"/>
      <c r="AC477" s="182"/>
    </row>
    <row r="478" ht="20.25" customHeight="1">
      <c r="A478" s="176"/>
      <c r="B478" s="176"/>
      <c r="C478" s="713" t="s">
        <v>820</v>
      </c>
      <c r="D478" s="88"/>
      <c r="E478" s="88"/>
      <c r="F478" s="88"/>
      <c r="G478" s="88"/>
      <c r="H478" s="88"/>
      <c r="I478" s="66"/>
      <c r="J478" s="714"/>
      <c r="K478" s="707"/>
      <c r="L478" s="713" t="s">
        <v>821</v>
      </c>
      <c r="M478" s="88"/>
      <c r="N478" s="88"/>
      <c r="O478" s="88"/>
      <c r="P478" s="88"/>
      <c r="Q478" s="66"/>
      <c r="R478" s="176"/>
      <c r="S478" s="176"/>
      <c r="T478" s="182"/>
      <c r="U478" s="182"/>
      <c r="V478" s="728"/>
      <c r="W478" s="726"/>
      <c r="X478" s="717"/>
      <c r="Y478" s="717"/>
      <c r="Z478" s="717"/>
      <c r="AA478" s="726"/>
      <c r="AB478" s="726"/>
      <c r="AC478" s="182"/>
    </row>
    <row r="479" ht="20.25" customHeight="1">
      <c r="A479" s="176"/>
      <c r="B479" s="176"/>
      <c r="C479" s="639"/>
      <c r="I479" s="78"/>
      <c r="J479" s="706"/>
      <c r="K479" s="707"/>
      <c r="L479" s="639"/>
      <c r="Q479" s="78"/>
      <c r="R479" s="176"/>
      <c r="S479" s="176"/>
      <c r="T479" s="182"/>
      <c r="U479" s="182"/>
      <c r="V479" s="728"/>
      <c r="W479" s="726"/>
      <c r="X479" s="717"/>
      <c r="Y479" s="717"/>
      <c r="Z479" s="717"/>
      <c r="AA479" s="726"/>
      <c r="AB479" s="726"/>
      <c r="AC479" s="182"/>
    </row>
    <row r="480" ht="20.25" customHeight="1">
      <c r="A480" s="176"/>
      <c r="B480" s="176"/>
      <c r="C480" s="339"/>
      <c r="D480" s="176"/>
      <c r="E480" s="740" t="str">
        <f>'R08賦集'!C103</f>
        <v>坪井 正孝</v>
      </c>
      <c r="F480" s="109"/>
      <c r="G480" s="726" t="s">
        <v>537</v>
      </c>
      <c r="I480" s="727"/>
      <c r="J480" s="706"/>
      <c r="K480" s="707"/>
      <c r="L480" s="339"/>
      <c r="M480" s="740" t="str">
        <f>E480</f>
        <v>坪井 正孝</v>
      </c>
      <c r="N480" s="109"/>
      <c r="O480" s="726" t="s">
        <v>537</v>
      </c>
      <c r="Q480" s="727"/>
      <c r="R480" s="176"/>
      <c r="S480" s="176"/>
      <c r="T480" s="182"/>
      <c r="U480" s="182"/>
      <c r="V480" s="728"/>
      <c r="W480" s="726"/>
      <c r="X480" s="717"/>
      <c r="Y480" s="717"/>
      <c r="Z480" s="717"/>
      <c r="AA480" s="726"/>
      <c r="AB480" s="726"/>
      <c r="AC480" s="182"/>
    </row>
    <row r="481" ht="20.25" customHeight="1">
      <c r="A481" s="176"/>
      <c r="B481" s="176"/>
      <c r="C481" s="339"/>
      <c r="D481" s="176"/>
      <c r="E481" s="519"/>
      <c r="F481" s="519"/>
      <c r="G481" s="731"/>
      <c r="H481" s="519"/>
      <c r="I481" s="727"/>
      <c r="J481" s="706"/>
      <c r="K481" s="707"/>
      <c r="L481" s="339"/>
      <c r="M481" s="176"/>
      <c r="N481" s="176"/>
      <c r="O481" s="177"/>
      <c r="P481" s="176"/>
      <c r="Q481" s="727"/>
      <c r="R481" s="176"/>
      <c r="S481" s="176"/>
      <c r="T481" s="182"/>
      <c r="U481" s="182"/>
      <c r="V481" s="728"/>
      <c r="W481" s="726"/>
      <c r="X481" s="717"/>
      <c r="Y481" s="717"/>
      <c r="Z481" s="717"/>
      <c r="AA481" s="726"/>
      <c r="AB481" s="726"/>
      <c r="AC481" s="182"/>
    </row>
    <row r="482" ht="20.25" customHeight="1">
      <c r="A482" s="176"/>
      <c r="B482" s="176"/>
      <c r="C482" s="339"/>
      <c r="D482" s="176"/>
      <c r="E482" s="975" t="s">
        <v>707</v>
      </c>
      <c r="F482" s="736" t="str">
        <f>F484-F483</f>
        <v>1,880</v>
      </c>
      <c r="G482" s="737" t="s">
        <v>706</v>
      </c>
      <c r="H482" s="176"/>
      <c r="I482" s="727"/>
      <c r="J482" s="706"/>
      <c r="K482" s="707"/>
      <c r="L482" s="339"/>
      <c r="M482" s="176"/>
      <c r="N482" s="176"/>
      <c r="O482" s="177"/>
      <c r="P482" s="176"/>
      <c r="Q482" s="727"/>
      <c r="R482" s="176"/>
      <c r="S482" s="176"/>
      <c r="T482" s="182"/>
      <c r="U482" s="182"/>
      <c r="V482" s="728"/>
      <c r="W482" s="726"/>
      <c r="X482" s="717"/>
      <c r="Y482" s="717"/>
      <c r="Z482" s="717"/>
      <c r="AA482" s="726"/>
      <c r="AB482" s="726"/>
      <c r="AC482" s="182"/>
    </row>
    <row r="483" ht="20.25" customHeight="1">
      <c r="A483" s="176"/>
      <c r="B483" s="176"/>
      <c r="C483" s="339"/>
      <c r="D483" s="176"/>
      <c r="E483" s="976" t="s">
        <v>824</v>
      </c>
      <c r="F483" s="739" t="str">
        <f>'R08賦集'!T103</f>
        <v>500</v>
      </c>
      <c r="G483" s="737" t="s">
        <v>706</v>
      </c>
      <c r="H483" s="176"/>
      <c r="I483" s="727"/>
      <c r="J483" s="706"/>
      <c r="K483" s="707"/>
      <c r="L483" s="339"/>
      <c r="M483" s="740" t="s">
        <v>709</v>
      </c>
      <c r="N483" s="967" t="str">
        <f>F484</f>
        <v>2,380</v>
      </c>
      <c r="O483" s="742" t="s">
        <v>706</v>
      </c>
      <c r="P483" s="109"/>
      <c r="Q483" s="743"/>
      <c r="R483" s="176"/>
      <c r="S483" s="176"/>
      <c r="T483" s="182"/>
      <c r="U483" s="182"/>
      <c r="V483" s="728"/>
      <c r="W483" s="726"/>
      <c r="X483" s="717"/>
      <c r="Y483" s="717"/>
      <c r="Z483" s="717"/>
      <c r="AA483" s="726"/>
      <c r="AB483" s="726"/>
      <c r="AC483" s="182"/>
    </row>
    <row r="484" ht="20.25" customHeight="1">
      <c r="A484" s="176"/>
      <c r="B484" s="176"/>
      <c r="C484" s="339"/>
      <c r="D484" s="176"/>
      <c r="E484" s="975" t="s">
        <v>710</v>
      </c>
      <c r="F484" s="744" t="str">
        <f>'R08賦集'!X103</f>
        <v>2,380</v>
      </c>
      <c r="G484" s="737" t="s">
        <v>706</v>
      </c>
      <c r="H484" s="176"/>
      <c r="I484" s="727"/>
      <c r="J484" s="706"/>
      <c r="K484" s="707"/>
      <c r="L484" s="339"/>
      <c r="M484" s="176"/>
      <c r="N484" s="176"/>
      <c r="O484" s="177"/>
      <c r="P484" s="176"/>
      <c r="Q484" s="727"/>
      <c r="R484" s="176"/>
      <c r="S484" s="176"/>
      <c r="T484" s="182"/>
      <c r="U484" s="182"/>
      <c r="V484" s="728"/>
      <c r="W484" s="726"/>
      <c r="X484" s="717"/>
      <c r="Y484" s="717"/>
      <c r="Z484" s="717"/>
      <c r="AA484" s="726"/>
      <c r="AB484" s="726"/>
      <c r="AC484" s="182"/>
    </row>
    <row r="485" ht="20.25" customHeight="1">
      <c r="A485" s="176"/>
      <c r="B485" s="176"/>
      <c r="C485" s="339"/>
      <c r="D485" s="745" t="str">
        <f>$Y$2</f>
        <v>　上記金額を令和08年度の賦課金として、令和08年４月末日迄に納入願います。</v>
      </c>
      <c r="H485" s="176"/>
      <c r="I485" s="727"/>
      <c r="J485" s="706"/>
      <c r="K485" s="707"/>
      <c r="L485" s="339"/>
      <c r="M485" s="745" t="str">
        <f>$Z$2</f>
        <v>　上記金額を令和08年度の賦課金として領収いたしました。</v>
      </c>
      <c r="Q485" s="727"/>
      <c r="R485" s="176"/>
      <c r="S485" s="176"/>
      <c r="T485" s="182"/>
      <c r="U485" s="182"/>
      <c r="V485" s="728"/>
      <c r="W485" s="726"/>
      <c r="X485" s="717"/>
      <c r="Y485" s="717"/>
      <c r="Z485" s="717"/>
      <c r="AA485" s="726"/>
      <c r="AB485" s="726"/>
      <c r="AC485" s="182"/>
    </row>
    <row r="486" ht="20.25" customHeight="1">
      <c r="A486" s="176"/>
      <c r="B486" s="176"/>
      <c r="C486" s="339"/>
      <c r="H486" s="176"/>
      <c r="I486" s="727"/>
      <c r="J486" s="706"/>
      <c r="K486" s="707"/>
      <c r="L486" s="339"/>
      <c r="Q486" s="727"/>
      <c r="R486" s="176"/>
      <c r="S486" s="176"/>
      <c r="T486" s="182"/>
      <c r="U486" s="182"/>
      <c r="V486" s="728"/>
      <c r="W486" s="726"/>
      <c r="X486" s="717"/>
      <c r="Y486" s="717"/>
      <c r="Z486" s="717"/>
      <c r="AA486" s="726"/>
      <c r="AB486" s="726"/>
      <c r="AC486" s="182"/>
    </row>
    <row r="487" ht="20.25" customHeight="1">
      <c r="A487" s="176"/>
      <c r="B487" s="176"/>
      <c r="C487" s="339"/>
      <c r="H487" s="176"/>
      <c r="I487" s="727"/>
      <c r="J487" s="706"/>
      <c r="K487" s="707"/>
      <c r="L487" s="339"/>
      <c r="Q487" s="727"/>
      <c r="R487" s="176"/>
      <c r="S487" s="176"/>
      <c r="T487" s="182"/>
      <c r="U487" s="182"/>
      <c r="V487" s="728"/>
      <c r="W487" s="726"/>
      <c r="X487" s="717"/>
      <c r="Y487" s="717"/>
      <c r="Z487" s="717"/>
      <c r="AA487" s="726"/>
      <c r="AB487" s="726"/>
      <c r="AC487" s="182"/>
    </row>
    <row r="488" ht="20.25" customHeight="1">
      <c r="A488" s="176"/>
      <c r="B488" s="176"/>
      <c r="C488" s="339"/>
      <c r="H488" s="176"/>
      <c r="I488" s="727"/>
      <c r="J488" s="706"/>
      <c r="K488" s="707"/>
      <c r="L488" s="339"/>
      <c r="Q488" s="727"/>
      <c r="R488" s="176"/>
      <c r="S488" s="176"/>
      <c r="T488" s="182"/>
      <c r="U488" s="182"/>
      <c r="V488" s="728"/>
      <c r="W488" s="726"/>
      <c r="X488" s="717"/>
      <c r="Y488" s="717"/>
      <c r="Z488" s="717"/>
      <c r="AA488" s="726"/>
      <c r="AB488" s="726"/>
      <c r="AC488" s="182"/>
    </row>
    <row r="489" ht="20.25" customHeight="1">
      <c r="A489" s="176"/>
      <c r="B489" s="176"/>
      <c r="C489" s="339"/>
      <c r="D489" s="746" t="str">
        <f>$D$30</f>
        <v>令和08年　4　月　   日</v>
      </c>
      <c r="I489" s="747"/>
      <c r="J489" s="748"/>
      <c r="K489" s="749"/>
      <c r="L489" s="750"/>
      <c r="M489" s="726"/>
      <c r="Q489" s="747"/>
      <c r="R489" s="176"/>
      <c r="S489" s="176"/>
      <c r="T489" s="182"/>
      <c r="U489" s="182"/>
      <c r="V489" s="728"/>
      <c r="W489" s="726"/>
      <c r="X489" s="717"/>
      <c r="Y489" s="717"/>
      <c r="Z489" s="717"/>
      <c r="AA489" s="726"/>
      <c r="AB489" s="726"/>
      <c r="AC489" s="182"/>
    </row>
    <row r="490" ht="20.25" customHeight="1">
      <c r="A490" s="751"/>
      <c r="B490" s="751"/>
      <c r="C490" s="752"/>
      <c r="D490" s="753" t="str">
        <f>D14</f>
        <v>片岡農産組合長　久保田　要</v>
      </c>
      <c r="I490" s="754"/>
      <c r="J490" s="755"/>
      <c r="K490" s="756"/>
      <c r="L490" s="752"/>
      <c r="M490" s="753" t="str">
        <f>$D$796</f>
        <v>片岡農産組合長　久保田　要</v>
      </c>
      <c r="Q490" s="757"/>
      <c r="R490" s="176"/>
      <c r="S490" s="176"/>
      <c r="T490" s="182"/>
      <c r="U490" s="182"/>
      <c r="V490" s="728"/>
      <c r="W490" s="726"/>
      <c r="X490" s="717"/>
      <c r="Y490" s="717"/>
      <c r="Z490" s="717"/>
      <c r="AA490" s="726"/>
      <c r="AB490" s="726"/>
      <c r="AC490" s="182"/>
    </row>
    <row r="491" ht="20.25" customHeight="1">
      <c r="A491" s="751"/>
      <c r="B491" s="751"/>
      <c r="C491" s="752"/>
      <c r="I491" s="754"/>
      <c r="J491" s="755"/>
      <c r="K491" s="756"/>
      <c r="L491" s="752"/>
      <c r="Q491" s="757"/>
      <c r="R491" s="176"/>
      <c r="S491" s="176"/>
      <c r="T491" s="182"/>
      <c r="U491" s="182"/>
      <c r="V491" s="728"/>
      <c r="W491" s="726"/>
      <c r="X491" s="717"/>
      <c r="Y491" s="717"/>
      <c r="Z491" s="717"/>
      <c r="AA491" s="726"/>
      <c r="AB491" s="726"/>
      <c r="AC491" s="182"/>
    </row>
    <row r="492" ht="20.25" customHeight="1">
      <c r="A492" s="176"/>
      <c r="B492" s="176"/>
      <c r="C492" s="496"/>
      <c r="D492" s="497"/>
      <c r="E492" s="497"/>
      <c r="F492" s="497"/>
      <c r="G492" s="758"/>
      <c r="H492" s="497"/>
      <c r="I492" s="759"/>
      <c r="J492" s="706"/>
      <c r="K492" s="707"/>
      <c r="L492" s="496"/>
      <c r="M492" s="497"/>
      <c r="N492" s="497"/>
      <c r="O492" s="758"/>
      <c r="P492" s="497"/>
      <c r="Q492" s="759"/>
      <c r="R492" s="176"/>
      <c r="S492" s="176"/>
      <c r="T492" s="182"/>
      <c r="U492" s="182"/>
      <c r="V492" s="728"/>
      <c r="W492" s="726"/>
      <c r="X492" s="717"/>
      <c r="Y492" s="717"/>
      <c r="Z492" s="717"/>
      <c r="AA492" s="726"/>
      <c r="AB492" s="726"/>
      <c r="AC492" s="182"/>
    </row>
    <row r="493" ht="27.0" customHeight="1">
      <c r="A493" s="176"/>
      <c r="B493" s="176"/>
      <c r="C493" s="497"/>
      <c r="D493" s="497"/>
      <c r="E493" s="497"/>
      <c r="F493" s="497"/>
      <c r="G493" s="758"/>
      <c r="H493" s="497"/>
      <c r="I493" s="497"/>
      <c r="J493" s="760"/>
      <c r="K493" s="761"/>
      <c r="L493" s="497"/>
      <c r="M493" s="497"/>
      <c r="N493" s="497"/>
      <c r="O493" s="758"/>
      <c r="P493" s="497"/>
      <c r="Q493" s="497"/>
      <c r="R493" s="176"/>
      <c r="S493" s="176"/>
      <c r="T493" s="182"/>
      <c r="U493" s="182"/>
      <c r="V493" s="728"/>
      <c r="W493" s="726"/>
      <c r="X493" s="717"/>
      <c r="Y493" s="717"/>
      <c r="Z493" s="717"/>
      <c r="AA493" s="726"/>
      <c r="AB493" s="726"/>
      <c r="AC493" s="182"/>
    </row>
    <row r="494" ht="27.0" customHeight="1">
      <c r="A494" s="176"/>
      <c r="B494" s="176"/>
      <c r="C494" s="176"/>
      <c r="D494" s="176"/>
      <c r="E494" s="176"/>
      <c r="F494" s="176"/>
      <c r="G494" s="177"/>
      <c r="H494" s="176"/>
      <c r="I494" s="176"/>
      <c r="J494" s="706"/>
      <c r="K494" s="707"/>
      <c r="L494" s="176"/>
      <c r="M494" s="176"/>
      <c r="N494" s="176"/>
      <c r="O494" s="177"/>
      <c r="P494" s="176"/>
      <c r="Q494" s="176"/>
      <c r="R494" s="176"/>
      <c r="S494" s="176"/>
      <c r="T494" s="182"/>
      <c r="U494" s="182"/>
      <c r="V494" s="728"/>
      <c r="W494" s="726"/>
      <c r="X494" s="717"/>
      <c r="Y494" s="717"/>
      <c r="Z494" s="717"/>
      <c r="AA494" s="726"/>
      <c r="AB494" s="726"/>
      <c r="AC494" s="182"/>
    </row>
    <row r="495" ht="20.25" customHeight="1">
      <c r="A495" s="176"/>
      <c r="B495" s="176"/>
      <c r="C495" s="713" t="s">
        <v>820</v>
      </c>
      <c r="D495" s="88"/>
      <c r="E495" s="88"/>
      <c r="F495" s="88"/>
      <c r="G495" s="88"/>
      <c r="H495" s="88"/>
      <c r="I495" s="66"/>
      <c r="J495" s="706"/>
      <c r="K495" s="707"/>
      <c r="L495" s="713" t="s">
        <v>821</v>
      </c>
      <c r="M495" s="88"/>
      <c r="N495" s="88"/>
      <c r="O495" s="88"/>
      <c r="P495" s="88"/>
      <c r="Q495" s="66"/>
      <c r="R495" s="176"/>
      <c r="S495" s="176"/>
      <c r="T495" s="182"/>
      <c r="U495" s="182"/>
      <c r="V495" s="728"/>
      <c r="W495" s="726"/>
      <c r="X495" s="717"/>
      <c r="Y495" s="717"/>
      <c r="Z495" s="717"/>
      <c r="AA495" s="726"/>
      <c r="AB495" s="726"/>
      <c r="AC495" s="182"/>
    </row>
    <row r="496" ht="20.25" customHeight="1">
      <c r="A496" s="176"/>
      <c r="B496" s="176"/>
      <c r="C496" s="639"/>
      <c r="I496" s="78"/>
      <c r="J496" s="706"/>
      <c r="K496" s="707"/>
      <c r="L496" s="639"/>
      <c r="Q496" s="78"/>
      <c r="R496" s="176"/>
      <c r="S496" s="176"/>
      <c r="T496" s="182"/>
      <c r="U496" s="182"/>
      <c r="V496" s="728"/>
      <c r="W496" s="726"/>
      <c r="X496" s="717"/>
      <c r="Y496" s="717"/>
      <c r="Z496" s="717"/>
      <c r="AA496" s="726"/>
      <c r="AB496" s="726"/>
      <c r="AC496" s="182"/>
    </row>
    <row r="497" ht="20.25" customHeight="1">
      <c r="A497" s="176"/>
      <c r="B497" s="176"/>
      <c r="C497" s="969"/>
      <c r="D497" s="970"/>
      <c r="E497" s="971" t="str">
        <f>'R08賦集'!C104</f>
        <v>沼田 尚男</v>
      </c>
      <c r="G497" s="726" t="s">
        <v>537</v>
      </c>
      <c r="I497" s="972"/>
      <c r="J497" s="706"/>
      <c r="K497" s="707"/>
      <c r="L497" s="339"/>
      <c r="M497" s="740" t="str">
        <f>E497</f>
        <v>沼田 尚男</v>
      </c>
      <c r="N497" s="109"/>
      <c r="O497" s="726" t="s">
        <v>537</v>
      </c>
      <c r="Q497" s="727"/>
      <c r="R497" s="176"/>
      <c r="S497" s="176"/>
      <c r="T497" s="182"/>
      <c r="U497" s="182"/>
      <c r="V497" s="728"/>
      <c r="W497" s="726"/>
      <c r="X497" s="717"/>
      <c r="Y497" s="717"/>
      <c r="Z497" s="717"/>
      <c r="AA497" s="726"/>
      <c r="AB497" s="726"/>
      <c r="AC497" s="182"/>
    </row>
    <row r="498" ht="20.25" customHeight="1">
      <c r="A498" s="176"/>
      <c r="B498" s="176"/>
      <c r="C498" s="339"/>
      <c r="D498" s="176"/>
      <c r="E498" s="973"/>
      <c r="F498" s="973"/>
      <c r="G498" s="974"/>
      <c r="H498" s="519"/>
      <c r="I498" s="727"/>
      <c r="J498" s="706"/>
      <c r="K498" s="707"/>
      <c r="L498" s="339"/>
      <c r="M498" s="176"/>
      <c r="N498" s="176"/>
      <c r="O498" s="177"/>
      <c r="P498" s="176"/>
      <c r="Q498" s="727"/>
      <c r="R498" s="176"/>
      <c r="S498" s="176"/>
      <c r="T498" s="182"/>
      <c r="U498" s="182"/>
      <c r="V498" s="728"/>
      <c r="W498" s="726"/>
      <c r="X498" s="717"/>
      <c r="Y498" s="717"/>
      <c r="Z498" s="717"/>
      <c r="AA498" s="726"/>
      <c r="AB498" s="726"/>
      <c r="AC498" s="182"/>
    </row>
    <row r="499" ht="20.25" customHeight="1">
      <c r="A499" s="176"/>
      <c r="B499" s="176"/>
      <c r="C499" s="339"/>
      <c r="D499" s="176"/>
      <c r="E499" s="975" t="s">
        <v>707</v>
      </c>
      <c r="F499" s="736" t="str">
        <f>F501-F500</f>
        <v>-14,710</v>
      </c>
      <c r="G499" s="737" t="s">
        <v>706</v>
      </c>
      <c r="H499" s="176"/>
      <c r="I499" s="727"/>
      <c r="J499" s="706"/>
      <c r="K499" s="707"/>
      <c r="L499" s="339"/>
      <c r="M499" s="176"/>
      <c r="N499" s="176"/>
      <c r="O499" s="177"/>
      <c r="P499" s="176"/>
      <c r="Q499" s="727"/>
      <c r="R499" s="176"/>
      <c r="S499" s="176"/>
      <c r="T499" s="182"/>
      <c r="U499" s="182"/>
      <c r="V499" s="728"/>
      <c r="W499" s="726"/>
      <c r="X499" s="717"/>
      <c r="Y499" s="717"/>
      <c r="Z499" s="717"/>
      <c r="AA499" s="726"/>
      <c r="AB499" s="726"/>
      <c r="AC499" s="182"/>
    </row>
    <row r="500" ht="20.25" customHeight="1">
      <c r="A500" s="176"/>
      <c r="B500" s="176"/>
      <c r="C500" s="339"/>
      <c r="D500" s="176"/>
      <c r="E500" s="976" t="s">
        <v>824</v>
      </c>
      <c r="F500" s="739" t="str">
        <f>'R08賦集'!T104</f>
        <v>500</v>
      </c>
      <c r="G500" s="737" t="s">
        <v>706</v>
      </c>
      <c r="H500" s="176"/>
      <c r="I500" s="727"/>
      <c r="J500" s="706"/>
      <c r="K500" s="707"/>
      <c r="L500" s="339"/>
      <c r="M500" s="740" t="s">
        <v>709</v>
      </c>
      <c r="N500" s="967" t="str">
        <f>F501</f>
        <v>-14,210</v>
      </c>
      <c r="O500" s="742" t="s">
        <v>706</v>
      </c>
      <c r="P500" s="109"/>
      <c r="Q500" s="743"/>
      <c r="R500" s="176"/>
      <c r="S500" s="176"/>
      <c r="T500" s="182"/>
      <c r="U500" s="182"/>
      <c r="V500" s="728"/>
      <c r="W500" s="726"/>
      <c r="X500" s="717"/>
      <c r="Y500" s="717"/>
      <c r="Z500" s="717"/>
      <c r="AA500" s="726"/>
      <c r="AB500" s="726"/>
      <c r="AC500" s="182"/>
    </row>
    <row r="501" ht="20.25" customHeight="1">
      <c r="A501" s="176"/>
      <c r="B501" s="176"/>
      <c r="C501" s="339"/>
      <c r="D501" s="176"/>
      <c r="E501" s="975" t="s">
        <v>710</v>
      </c>
      <c r="F501" s="744" t="str">
        <f>'R08賦集'!X104</f>
        <v>-14,210</v>
      </c>
      <c r="G501" s="737" t="s">
        <v>706</v>
      </c>
      <c r="H501" s="176"/>
      <c r="I501" s="727"/>
      <c r="J501" s="706"/>
      <c r="K501" s="707"/>
      <c r="L501" s="339"/>
      <c r="M501" s="176"/>
      <c r="N501" s="176"/>
      <c r="O501" s="177"/>
      <c r="P501" s="176"/>
      <c r="Q501" s="727"/>
      <c r="R501" s="176"/>
      <c r="S501" s="176"/>
      <c r="T501" s="182"/>
      <c r="U501" s="182"/>
      <c r="V501" s="728"/>
      <c r="W501" s="726"/>
      <c r="X501" s="717"/>
      <c r="Y501" s="717"/>
      <c r="Z501" s="717"/>
      <c r="AA501" s="726"/>
      <c r="AB501" s="726"/>
      <c r="AC501" s="182"/>
    </row>
    <row r="502" ht="20.25" customHeight="1">
      <c r="A502" s="176"/>
      <c r="B502" s="176"/>
      <c r="C502" s="339"/>
      <c r="D502" s="745" t="str">
        <f>$Y$2</f>
        <v>　上記金額を令和08年度の賦課金として、令和08年４月末日迄に納入願います。</v>
      </c>
      <c r="H502" s="176"/>
      <c r="I502" s="727"/>
      <c r="J502" s="706"/>
      <c r="K502" s="707"/>
      <c r="L502" s="339"/>
      <c r="M502" s="745" t="str">
        <f>$Z$2</f>
        <v>　上記金額を令和08年度の賦課金として領収いたしました。</v>
      </c>
      <c r="Q502" s="727"/>
      <c r="R502" s="176"/>
      <c r="S502" s="176"/>
      <c r="T502" s="182"/>
      <c r="U502" s="182"/>
      <c r="V502" s="728"/>
      <c r="W502" s="726"/>
      <c r="X502" s="717"/>
      <c r="Y502" s="717"/>
      <c r="Z502" s="717"/>
      <c r="AA502" s="726"/>
      <c r="AB502" s="726"/>
      <c r="AC502" s="182"/>
    </row>
    <row r="503" ht="20.25" customHeight="1">
      <c r="A503" s="176"/>
      <c r="B503" s="176"/>
      <c r="C503" s="339"/>
      <c r="H503" s="176"/>
      <c r="I503" s="727"/>
      <c r="J503" s="706"/>
      <c r="K503" s="707"/>
      <c r="L503" s="339"/>
      <c r="Q503" s="727"/>
      <c r="R503" s="176"/>
      <c r="S503" s="176"/>
      <c r="T503" s="182"/>
      <c r="U503" s="182"/>
      <c r="V503" s="728"/>
      <c r="W503" s="726"/>
      <c r="X503" s="717"/>
      <c r="Y503" s="717"/>
      <c r="Z503" s="717"/>
      <c r="AA503" s="726"/>
      <c r="AB503" s="726"/>
      <c r="AC503" s="182"/>
    </row>
    <row r="504" ht="20.25" customHeight="1">
      <c r="A504" s="176"/>
      <c r="B504" s="176"/>
      <c r="C504" s="339"/>
      <c r="H504" s="176"/>
      <c r="I504" s="727"/>
      <c r="J504" s="706"/>
      <c r="K504" s="707"/>
      <c r="L504" s="339"/>
      <c r="Q504" s="727"/>
      <c r="R504" s="176"/>
      <c r="S504" s="176"/>
      <c r="T504" s="182"/>
      <c r="U504" s="182"/>
      <c r="V504" s="728"/>
      <c r="W504" s="726"/>
      <c r="X504" s="717"/>
      <c r="Y504" s="717"/>
      <c r="Z504" s="717"/>
      <c r="AA504" s="726"/>
      <c r="AB504" s="726"/>
      <c r="AC504" s="182"/>
    </row>
    <row r="505" ht="20.25" customHeight="1">
      <c r="A505" s="176"/>
      <c r="B505" s="176"/>
      <c r="C505" s="339"/>
      <c r="H505" s="176"/>
      <c r="I505" s="727"/>
      <c r="J505" s="706"/>
      <c r="K505" s="707"/>
      <c r="L505" s="339"/>
      <c r="Q505" s="727"/>
      <c r="R505" s="176"/>
      <c r="S505" s="176"/>
      <c r="T505" s="182"/>
      <c r="U505" s="182"/>
      <c r="V505" s="728"/>
      <c r="W505" s="726"/>
      <c r="X505" s="717"/>
      <c r="Y505" s="717"/>
      <c r="Z505" s="717"/>
      <c r="AA505" s="726"/>
      <c r="AB505" s="726"/>
      <c r="AC505" s="182"/>
    </row>
    <row r="506" ht="20.25" customHeight="1">
      <c r="A506" s="176"/>
      <c r="B506" s="176"/>
      <c r="C506" s="339"/>
      <c r="D506" s="746" t="str">
        <f>$D$30</f>
        <v>令和08年　4　月　   日</v>
      </c>
      <c r="I506" s="977"/>
      <c r="J506" s="706"/>
      <c r="K506" s="707"/>
      <c r="L506" s="750"/>
      <c r="M506" s="726"/>
      <c r="Q506" s="747"/>
      <c r="R506" s="176"/>
      <c r="S506" s="176"/>
      <c r="T506" s="182"/>
      <c r="U506" s="182"/>
      <c r="V506" s="728"/>
      <c r="W506" s="726"/>
      <c r="X506" s="717"/>
      <c r="Y506" s="717"/>
      <c r="Z506" s="717"/>
      <c r="AA506" s="726"/>
      <c r="AB506" s="726"/>
      <c r="AC506" s="182"/>
    </row>
    <row r="507" ht="20.25" customHeight="1">
      <c r="A507" s="176"/>
      <c r="B507" s="176"/>
      <c r="C507" s="339"/>
      <c r="D507" s="753" t="str">
        <f>D14</f>
        <v>片岡農産組合長　久保田　要</v>
      </c>
      <c r="I507" s="727"/>
      <c r="J507" s="706"/>
      <c r="K507" s="707"/>
      <c r="L507" s="752"/>
      <c r="M507" s="753" t="str">
        <f>$D$796</f>
        <v>片岡農産組合長　久保田　要</v>
      </c>
      <c r="Q507" s="757"/>
      <c r="R507" s="176"/>
      <c r="S507" s="176"/>
      <c r="T507" s="182"/>
      <c r="U507" s="182"/>
      <c r="V507" s="728"/>
      <c r="W507" s="726"/>
      <c r="X507" s="717"/>
      <c r="Y507" s="717"/>
      <c r="Z507" s="717"/>
      <c r="AA507" s="726"/>
      <c r="AB507" s="726"/>
      <c r="AC507" s="182"/>
    </row>
    <row r="508" ht="20.25" customHeight="1">
      <c r="A508" s="176"/>
      <c r="B508" s="176"/>
      <c r="C508" s="339"/>
      <c r="I508" s="727"/>
      <c r="J508" s="706"/>
      <c r="K508" s="707"/>
      <c r="L508" s="752"/>
      <c r="Q508" s="757"/>
      <c r="R508" s="176"/>
      <c r="S508" s="176"/>
      <c r="T508" s="182"/>
      <c r="U508" s="182"/>
      <c r="V508" s="728"/>
      <c r="W508" s="726"/>
      <c r="X508" s="717"/>
      <c r="Y508" s="717"/>
      <c r="Z508" s="717"/>
      <c r="AA508" s="726"/>
      <c r="AB508" s="726"/>
      <c r="AC508" s="182"/>
    </row>
    <row r="509" ht="20.25" customHeight="1">
      <c r="A509" s="176"/>
      <c r="B509" s="176"/>
      <c r="C509" s="496"/>
      <c r="D509" s="497"/>
      <c r="E509" s="497"/>
      <c r="F509" s="497"/>
      <c r="G509" s="758"/>
      <c r="H509" s="497"/>
      <c r="I509" s="759"/>
      <c r="J509" s="706"/>
      <c r="K509" s="707"/>
      <c r="L509" s="496"/>
      <c r="M509" s="497"/>
      <c r="N509" s="497"/>
      <c r="O509" s="758"/>
      <c r="P509" s="497"/>
      <c r="Q509" s="759"/>
      <c r="R509" s="176"/>
      <c r="S509" s="176"/>
      <c r="T509" s="182"/>
      <c r="U509" s="182"/>
      <c r="V509" s="728"/>
      <c r="W509" s="726"/>
      <c r="X509" s="717"/>
      <c r="Y509" s="717"/>
      <c r="Z509" s="717"/>
      <c r="AA509" s="726"/>
      <c r="AB509" s="726"/>
      <c r="AC509" s="182"/>
    </row>
    <row r="510" ht="27.0" customHeight="1">
      <c r="A510" s="176"/>
      <c r="B510" s="176"/>
      <c r="C510" s="176"/>
      <c r="D510" s="176"/>
      <c r="E510" s="176"/>
      <c r="F510" s="176"/>
      <c r="G510" s="177"/>
      <c r="H510" s="176"/>
      <c r="I510" s="176"/>
      <c r="J510" s="706"/>
      <c r="K510" s="707"/>
      <c r="L510" s="176"/>
      <c r="M510" s="176"/>
      <c r="N510" s="176"/>
      <c r="O510" s="177"/>
      <c r="P510" s="176"/>
      <c r="Q510" s="176"/>
      <c r="R510" s="176"/>
      <c r="S510" s="176"/>
      <c r="T510" s="182"/>
      <c r="U510" s="182"/>
      <c r="V510" s="728"/>
      <c r="W510" s="726"/>
      <c r="X510" s="717"/>
      <c r="Y510" s="717"/>
      <c r="Z510" s="717"/>
      <c r="AA510" s="726"/>
      <c r="AB510" s="726"/>
      <c r="AC510" s="182"/>
    </row>
    <row r="511" ht="27.0" customHeight="1">
      <c r="A511" s="176"/>
      <c r="B511" s="176"/>
      <c r="C511" s="176"/>
      <c r="D511" s="176"/>
      <c r="E511" s="176"/>
      <c r="F511" s="176"/>
      <c r="G511" s="177"/>
      <c r="H511" s="176"/>
      <c r="I511" s="176"/>
      <c r="J511" s="706"/>
      <c r="K511" s="707"/>
      <c r="L511" s="176"/>
      <c r="M511" s="176"/>
      <c r="N511" s="176"/>
      <c r="O511" s="177"/>
      <c r="P511" s="176"/>
      <c r="Q511" s="176"/>
      <c r="R511" s="176"/>
      <c r="S511" s="176"/>
      <c r="T511" s="182"/>
      <c r="U511" s="182"/>
      <c r="V511" s="728"/>
      <c r="W511" s="726"/>
      <c r="X511" s="717"/>
      <c r="Y511" s="717"/>
      <c r="Z511" s="717"/>
      <c r="AA511" s="726"/>
      <c r="AB511" s="726"/>
      <c r="AC511" s="182"/>
    </row>
    <row r="512" ht="20.25" customHeight="1">
      <c r="A512" s="176"/>
      <c r="B512" s="176"/>
      <c r="C512" s="713" t="s">
        <v>820</v>
      </c>
      <c r="D512" s="88"/>
      <c r="E512" s="88"/>
      <c r="F512" s="88"/>
      <c r="G512" s="88"/>
      <c r="H512" s="88"/>
      <c r="I512" s="66"/>
      <c r="J512" s="714"/>
      <c r="K512" s="707"/>
      <c r="L512" s="713" t="s">
        <v>821</v>
      </c>
      <c r="M512" s="88"/>
      <c r="N512" s="88"/>
      <c r="O512" s="88"/>
      <c r="P512" s="88"/>
      <c r="Q512" s="66"/>
      <c r="R512" s="176"/>
      <c r="S512" s="176"/>
      <c r="T512" s="182"/>
      <c r="U512" s="182"/>
      <c r="V512" s="728"/>
      <c r="W512" s="726"/>
      <c r="X512" s="717"/>
      <c r="Y512" s="717"/>
      <c r="Z512" s="717"/>
      <c r="AA512" s="726"/>
      <c r="AB512" s="726"/>
      <c r="AC512" s="182"/>
    </row>
    <row r="513" ht="20.25" customHeight="1">
      <c r="A513" s="176"/>
      <c r="B513" s="176"/>
      <c r="C513" s="639"/>
      <c r="I513" s="78"/>
      <c r="J513" s="706"/>
      <c r="K513" s="707"/>
      <c r="L513" s="639"/>
      <c r="Q513" s="78"/>
      <c r="R513" s="176"/>
      <c r="S513" s="176"/>
      <c r="T513" s="182"/>
      <c r="U513" s="182"/>
      <c r="V513" s="728"/>
      <c r="W513" s="726"/>
      <c r="X513" s="717"/>
      <c r="Y513" s="717"/>
      <c r="Z513" s="717"/>
      <c r="AA513" s="726"/>
      <c r="AB513" s="726"/>
      <c r="AC513" s="182"/>
    </row>
    <row r="514" ht="20.25" customHeight="1">
      <c r="A514" s="176"/>
      <c r="B514" s="176"/>
      <c r="C514" s="339"/>
      <c r="D514" s="176"/>
      <c r="E514" s="740" t="str">
        <f>'R08賦集'!C105</f>
        <v>沼田 洋一</v>
      </c>
      <c r="F514" s="109"/>
      <c r="G514" s="726" t="s">
        <v>537</v>
      </c>
      <c r="I514" s="727"/>
      <c r="J514" s="706"/>
      <c r="K514" s="707"/>
      <c r="L514" s="339"/>
      <c r="M514" s="740" t="str">
        <f>E514</f>
        <v>沼田 洋一</v>
      </c>
      <c r="N514" s="109"/>
      <c r="O514" s="726" t="s">
        <v>537</v>
      </c>
      <c r="Q514" s="727"/>
      <c r="R514" s="176"/>
      <c r="S514" s="176"/>
      <c r="T514" s="182"/>
      <c r="U514" s="182"/>
      <c r="V514" s="728"/>
      <c r="W514" s="726"/>
      <c r="X514" s="717"/>
      <c r="Y514" s="717"/>
      <c r="Z514" s="717"/>
      <c r="AA514" s="726"/>
      <c r="AB514" s="726"/>
      <c r="AC514" s="182"/>
    </row>
    <row r="515" ht="20.25" customHeight="1">
      <c r="A515" s="176"/>
      <c r="B515" s="176"/>
      <c r="C515" s="339"/>
      <c r="D515" s="176"/>
      <c r="E515" s="519"/>
      <c r="F515" s="519"/>
      <c r="G515" s="731"/>
      <c r="H515" s="519"/>
      <c r="I515" s="727"/>
      <c r="J515" s="706"/>
      <c r="K515" s="707"/>
      <c r="L515" s="339"/>
      <c r="M515" s="176"/>
      <c r="N515" s="176"/>
      <c r="O515" s="177"/>
      <c r="P515" s="176"/>
      <c r="Q515" s="727"/>
      <c r="R515" s="176"/>
      <c r="S515" s="176"/>
      <c r="T515" s="182"/>
      <c r="U515" s="182"/>
      <c r="V515" s="728"/>
      <c r="W515" s="726"/>
      <c r="X515" s="717"/>
      <c r="Y515" s="717"/>
      <c r="Z515" s="717"/>
      <c r="AA515" s="726"/>
      <c r="AB515" s="726"/>
      <c r="AC515" s="182"/>
    </row>
    <row r="516" ht="20.25" customHeight="1">
      <c r="A516" s="176"/>
      <c r="B516" s="176"/>
      <c r="C516" s="339"/>
      <c r="D516" s="176"/>
      <c r="E516" s="975" t="s">
        <v>707</v>
      </c>
      <c r="F516" s="736" t="str">
        <f>F518-F517</f>
        <v>35,900</v>
      </c>
      <c r="G516" s="737" t="s">
        <v>706</v>
      </c>
      <c r="H516" s="176"/>
      <c r="I516" s="727"/>
      <c r="J516" s="706"/>
      <c r="K516" s="707"/>
      <c r="L516" s="339"/>
      <c r="M516" s="176"/>
      <c r="N516" s="176"/>
      <c r="O516" s="177"/>
      <c r="P516" s="176"/>
      <c r="Q516" s="727"/>
      <c r="R516" s="176"/>
      <c r="S516" s="176"/>
      <c r="T516" s="182"/>
      <c r="U516" s="182"/>
      <c r="V516" s="728"/>
      <c r="W516" s="726"/>
      <c r="X516" s="717"/>
      <c r="Y516" s="717"/>
      <c r="Z516" s="717"/>
      <c r="AA516" s="726"/>
      <c r="AB516" s="726"/>
      <c r="AC516" s="182"/>
    </row>
    <row r="517" ht="20.25" customHeight="1">
      <c r="A517" s="176"/>
      <c r="B517" s="176"/>
      <c r="C517" s="339"/>
      <c r="D517" s="176"/>
      <c r="E517" s="976" t="s">
        <v>824</v>
      </c>
      <c r="F517" s="739" t="str">
        <f>'R08賦集'!T105</f>
        <v>500</v>
      </c>
      <c r="G517" s="737" t="s">
        <v>706</v>
      </c>
      <c r="H517" s="176"/>
      <c r="I517" s="727"/>
      <c r="J517" s="706"/>
      <c r="K517" s="707"/>
      <c r="L517" s="339"/>
      <c r="M517" s="740" t="s">
        <v>709</v>
      </c>
      <c r="N517" s="967" t="str">
        <f>F518</f>
        <v>36,400</v>
      </c>
      <c r="O517" s="742" t="s">
        <v>706</v>
      </c>
      <c r="P517" s="109"/>
      <c r="Q517" s="743"/>
      <c r="R517" s="176"/>
      <c r="S517" s="176"/>
      <c r="T517" s="182"/>
      <c r="U517" s="182"/>
      <c r="V517" s="728"/>
      <c r="W517" s="726"/>
      <c r="X517" s="717"/>
      <c r="Y517" s="717"/>
      <c r="Z517" s="717"/>
      <c r="AA517" s="726"/>
      <c r="AB517" s="726"/>
      <c r="AC517" s="182"/>
    </row>
    <row r="518" ht="20.25" customHeight="1">
      <c r="A518" s="176"/>
      <c r="B518" s="176"/>
      <c r="C518" s="339"/>
      <c r="D518" s="176"/>
      <c r="E518" s="975" t="s">
        <v>710</v>
      </c>
      <c r="F518" s="744" t="str">
        <f>'R08賦集'!X105</f>
        <v>36,400</v>
      </c>
      <c r="G518" s="737" t="s">
        <v>706</v>
      </c>
      <c r="H518" s="176"/>
      <c r="I518" s="727"/>
      <c r="J518" s="706"/>
      <c r="K518" s="707"/>
      <c r="L518" s="339"/>
      <c r="M518" s="176"/>
      <c r="N518" s="176"/>
      <c r="O518" s="177"/>
      <c r="P518" s="176"/>
      <c r="Q518" s="727"/>
      <c r="R518" s="176"/>
      <c r="S518" s="176"/>
      <c r="T518" s="182"/>
      <c r="U518" s="182"/>
      <c r="V518" s="728"/>
      <c r="W518" s="726"/>
      <c r="X518" s="717"/>
      <c r="Y518" s="717"/>
      <c r="Z518" s="717"/>
      <c r="AA518" s="726"/>
      <c r="AB518" s="726"/>
      <c r="AC518" s="182"/>
    </row>
    <row r="519" ht="20.25" customHeight="1">
      <c r="A519" s="176"/>
      <c r="B519" s="176"/>
      <c r="C519" s="339"/>
      <c r="D519" s="745" t="str">
        <f>$Y$2</f>
        <v>　上記金額を令和08年度の賦課金として、令和08年４月末日迄に納入願います。</v>
      </c>
      <c r="H519" s="176"/>
      <c r="I519" s="727"/>
      <c r="J519" s="706"/>
      <c r="K519" s="707"/>
      <c r="L519" s="339"/>
      <c r="M519" s="745" t="str">
        <f>$Z$2</f>
        <v>　上記金額を令和08年度の賦課金として領収いたしました。</v>
      </c>
      <c r="Q519" s="727"/>
      <c r="R519" s="176"/>
      <c r="S519" s="176"/>
      <c r="T519" s="182"/>
      <c r="U519" s="182"/>
      <c r="V519" s="728"/>
      <c r="W519" s="726"/>
      <c r="X519" s="717"/>
      <c r="Y519" s="717"/>
      <c r="Z519" s="717"/>
      <c r="AA519" s="726"/>
      <c r="AB519" s="726"/>
      <c r="AC519" s="182"/>
    </row>
    <row r="520" ht="20.25" customHeight="1">
      <c r="A520" s="176"/>
      <c r="B520" s="176"/>
      <c r="C520" s="339"/>
      <c r="H520" s="176"/>
      <c r="I520" s="727"/>
      <c r="J520" s="706"/>
      <c r="K520" s="707"/>
      <c r="L520" s="339"/>
      <c r="Q520" s="727"/>
      <c r="R520" s="176"/>
      <c r="S520" s="176"/>
      <c r="T520" s="182"/>
      <c r="U520" s="182"/>
      <c r="V520" s="728"/>
      <c r="W520" s="726"/>
      <c r="X520" s="717"/>
      <c r="Y520" s="717"/>
      <c r="Z520" s="717"/>
      <c r="AA520" s="726"/>
      <c r="AB520" s="726"/>
      <c r="AC520" s="182"/>
    </row>
    <row r="521" ht="20.25" customHeight="1">
      <c r="A521" s="176"/>
      <c r="B521" s="176"/>
      <c r="C521" s="339"/>
      <c r="H521" s="176"/>
      <c r="I521" s="727"/>
      <c r="J521" s="706"/>
      <c r="K521" s="707"/>
      <c r="L521" s="339"/>
      <c r="Q521" s="727"/>
      <c r="R521" s="176"/>
      <c r="S521" s="176"/>
      <c r="T521" s="182"/>
      <c r="U521" s="182"/>
      <c r="V521" s="728"/>
      <c r="W521" s="726"/>
      <c r="X521" s="717"/>
      <c r="Y521" s="717"/>
      <c r="Z521" s="717"/>
      <c r="AA521" s="726"/>
      <c r="AB521" s="726"/>
      <c r="AC521" s="182"/>
    </row>
    <row r="522" ht="20.25" customHeight="1">
      <c r="A522" s="176"/>
      <c r="B522" s="176"/>
      <c r="C522" s="339"/>
      <c r="H522" s="176"/>
      <c r="I522" s="727"/>
      <c r="J522" s="706"/>
      <c r="K522" s="707"/>
      <c r="L522" s="339"/>
      <c r="Q522" s="727"/>
      <c r="R522" s="176"/>
      <c r="S522" s="176"/>
      <c r="T522" s="182"/>
      <c r="U522" s="182"/>
      <c r="V522" s="728"/>
      <c r="W522" s="726"/>
      <c r="X522" s="717"/>
      <c r="Y522" s="717"/>
      <c r="Z522" s="717"/>
      <c r="AA522" s="726"/>
      <c r="AB522" s="726"/>
      <c r="AC522" s="182"/>
    </row>
    <row r="523" ht="20.25" customHeight="1">
      <c r="A523" s="176"/>
      <c r="B523" s="176"/>
      <c r="C523" s="339"/>
      <c r="D523" s="746" t="str">
        <f>$D$30</f>
        <v>令和08年　4　月　   日</v>
      </c>
      <c r="I523" s="747"/>
      <c r="J523" s="748"/>
      <c r="K523" s="749"/>
      <c r="L523" s="750"/>
      <c r="M523" s="726"/>
      <c r="Q523" s="747"/>
      <c r="R523" s="176"/>
      <c r="S523" s="176"/>
      <c r="T523" s="182"/>
      <c r="U523" s="182"/>
      <c r="V523" s="728"/>
      <c r="W523" s="726"/>
      <c r="X523" s="717"/>
      <c r="Y523" s="717"/>
      <c r="Z523" s="717"/>
      <c r="AA523" s="726"/>
      <c r="AB523" s="726"/>
      <c r="AC523" s="182"/>
    </row>
    <row r="524" ht="20.25" customHeight="1">
      <c r="A524" s="751"/>
      <c r="B524" s="751"/>
      <c r="C524" s="752"/>
      <c r="D524" s="753" t="str">
        <f>D14</f>
        <v>片岡農産組合長　久保田　要</v>
      </c>
      <c r="I524" s="754"/>
      <c r="J524" s="755"/>
      <c r="K524" s="756"/>
      <c r="L524" s="752"/>
      <c r="M524" s="753" t="str">
        <f>$D$796</f>
        <v>片岡農産組合長　久保田　要</v>
      </c>
      <c r="Q524" s="757"/>
      <c r="R524" s="176"/>
      <c r="S524" s="176"/>
      <c r="T524" s="182"/>
      <c r="U524" s="182"/>
      <c r="V524" s="728"/>
      <c r="W524" s="726"/>
      <c r="X524" s="717"/>
      <c r="Y524" s="717"/>
      <c r="Z524" s="717"/>
      <c r="AA524" s="726"/>
      <c r="AB524" s="726"/>
      <c r="AC524" s="182"/>
    </row>
    <row r="525" ht="20.25" customHeight="1">
      <c r="A525" s="751"/>
      <c r="B525" s="751"/>
      <c r="C525" s="752"/>
      <c r="I525" s="754"/>
      <c r="J525" s="755"/>
      <c r="K525" s="756"/>
      <c r="L525" s="752"/>
      <c r="Q525" s="757"/>
      <c r="R525" s="176"/>
      <c r="S525" s="176"/>
      <c r="T525" s="182"/>
      <c r="U525" s="182"/>
      <c r="V525" s="728"/>
      <c r="W525" s="726"/>
      <c r="X525" s="717"/>
      <c r="Y525" s="717"/>
      <c r="Z525" s="717"/>
      <c r="AA525" s="726"/>
      <c r="AB525" s="726"/>
      <c r="AC525" s="182"/>
    </row>
    <row r="526" ht="20.25" customHeight="1">
      <c r="A526" s="176"/>
      <c r="B526" s="176"/>
      <c r="C526" s="496"/>
      <c r="D526" s="497"/>
      <c r="E526" s="497"/>
      <c r="F526" s="497"/>
      <c r="G526" s="758"/>
      <c r="H526" s="497"/>
      <c r="I526" s="759"/>
      <c r="J526" s="706"/>
      <c r="K526" s="707"/>
      <c r="L526" s="496"/>
      <c r="M526" s="497"/>
      <c r="N526" s="497"/>
      <c r="O526" s="758"/>
      <c r="P526" s="497"/>
      <c r="Q526" s="759"/>
      <c r="R526" s="176"/>
      <c r="S526" s="176"/>
      <c r="T526" s="182"/>
      <c r="U526" s="182"/>
      <c r="V526" s="728"/>
      <c r="W526" s="726"/>
      <c r="X526" s="717"/>
      <c r="Y526" s="717"/>
      <c r="Z526" s="717"/>
      <c r="AA526" s="726"/>
      <c r="AB526" s="726"/>
      <c r="AC526" s="182"/>
    </row>
    <row r="527" ht="27.0" customHeight="1">
      <c r="A527" s="176"/>
      <c r="B527" s="176"/>
      <c r="C527" s="497"/>
      <c r="D527" s="497"/>
      <c r="E527" s="497"/>
      <c r="F527" s="497"/>
      <c r="G527" s="758"/>
      <c r="H527" s="497"/>
      <c r="I527" s="497"/>
      <c r="J527" s="760"/>
      <c r="K527" s="761"/>
      <c r="L527" s="497"/>
      <c r="M527" s="497"/>
      <c r="N527" s="497"/>
      <c r="O527" s="758"/>
      <c r="P527" s="497"/>
      <c r="Q527" s="497"/>
      <c r="R527" s="176"/>
      <c r="S527" s="176"/>
      <c r="T527" s="182"/>
      <c r="U527" s="182"/>
      <c r="V527" s="728"/>
      <c r="W527" s="726"/>
      <c r="X527" s="717"/>
      <c r="Y527" s="717"/>
      <c r="Z527" s="717"/>
      <c r="AA527" s="726"/>
      <c r="AB527" s="726"/>
      <c r="AC527" s="182"/>
    </row>
    <row r="528" ht="27.0" customHeight="1">
      <c r="A528" s="176"/>
      <c r="B528" s="176"/>
      <c r="C528" s="176"/>
      <c r="D528" s="176"/>
      <c r="E528" s="176"/>
      <c r="F528" s="176"/>
      <c r="G528" s="177"/>
      <c r="H528" s="176"/>
      <c r="I528" s="176"/>
      <c r="J528" s="706"/>
      <c r="K528" s="707"/>
      <c r="L528" s="176"/>
      <c r="M528" s="176"/>
      <c r="N528" s="176"/>
      <c r="O528" s="177"/>
      <c r="P528" s="176"/>
      <c r="Q528" s="176"/>
      <c r="R528" s="176"/>
      <c r="S528" s="176"/>
      <c r="T528" s="182"/>
      <c r="U528" s="182"/>
      <c r="V528" s="728"/>
      <c r="W528" s="726"/>
      <c r="X528" s="717"/>
      <c r="Y528" s="717"/>
      <c r="Z528" s="717"/>
      <c r="AA528" s="726"/>
      <c r="AB528" s="726"/>
      <c r="AC528" s="182"/>
    </row>
    <row r="529" ht="20.25" customHeight="1">
      <c r="A529" s="176"/>
      <c r="B529" s="176"/>
      <c r="C529" s="713" t="s">
        <v>820</v>
      </c>
      <c r="D529" s="88"/>
      <c r="E529" s="88"/>
      <c r="F529" s="88"/>
      <c r="G529" s="88"/>
      <c r="H529" s="88"/>
      <c r="I529" s="66"/>
      <c r="J529" s="706"/>
      <c r="K529" s="707"/>
      <c r="L529" s="713" t="s">
        <v>821</v>
      </c>
      <c r="M529" s="88"/>
      <c r="N529" s="88"/>
      <c r="O529" s="88"/>
      <c r="P529" s="88"/>
      <c r="Q529" s="66"/>
      <c r="R529" s="176"/>
      <c r="S529" s="176"/>
      <c r="T529" s="182"/>
      <c r="U529" s="182"/>
      <c r="V529" s="728"/>
      <c r="W529" s="726"/>
      <c r="X529" s="717"/>
      <c r="Y529" s="717"/>
      <c r="Z529" s="717"/>
      <c r="AA529" s="726"/>
      <c r="AB529" s="726"/>
      <c r="AC529" s="182"/>
    </row>
    <row r="530" ht="20.25" customHeight="1">
      <c r="A530" s="176"/>
      <c r="B530" s="176"/>
      <c r="C530" s="639"/>
      <c r="I530" s="78"/>
      <c r="J530" s="706"/>
      <c r="K530" s="707"/>
      <c r="L530" s="639"/>
      <c r="Q530" s="78"/>
      <c r="R530" s="176"/>
      <c r="S530" s="176"/>
      <c r="T530" s="182"/>
      <c r="U530" s="182"/>
      <c r="V530" s="728"/>
      <c r="W530" s="726"/>
      <c r="X530" s="717"/>
      <c r="Y530" s="717"/>
      <c r="Z530" s="717"/>
      <c r="AA530" s="726"/>
      <c r="AB530" s="726"/>
      <c r="AC530" s="182"/>
    </row>
    <row r="531" ht="20.25" customHeight="1">
      <c r="A531" s="176"/>
      <c r="B531" s="176"/>
      <c r="C531" s="969"/>
      <c r="D531" s="970"/>
      <c r="E531" s="971" t="str">
        <f>'R08賦集'!C106</f>
        <v>原 トヨ子</v>
      </c>
      <c r="G531" s="726" t="s">
        <v>537</v>
      </c>
      <c r="I531" s="972"/>
      <c r="J531" s="706"/>
      <c r="K531" s="707"/>
      <c r="L531" s="339"/>
      <c r="M531" s="740" t="str">
        <f>E531</f>
        <v>原 トヨ子</v>
      </c>
      <c r="N531" s="109"/>
      <c r="O531" s="726" t="s">
        <v>537</v>
      </c>
      <c r="Q531" s="727"/>
      <c r="R531" s="176"/>
      <c r="S531" s="176"/>
      <c r="T531" s="182"/>
      <c r="U531" s="182"/>
      <c r="V531" s="728"/>
      <c r="W531" s="726"/>
      <c r="X531" s="717"/>
      <c r="Y531" s="717"/>
      <c r="Z531" s="717"/>
      <c r="AA531" s="726"/>
      <c r="AB531" s="726"/>
      <c r="AC531" s="182"/>
    </row>
    <row r="532" ht="20.25" customHeight="1">
      <c r="A532" s="176"/>
      <c r="B532" s="176"/>
      <c r="C532" s="339"/>
      <c r="D532" s="176"/>
      <c r="E532" s="973"/>
      <c r="F532" s="973"/>
      <c r="G532" s="974"/>
      <c r="H532" s="519"/>
      <c r="I532" s="727"/>
      <c r="J532" s="706"/>
      <c r="K532" s="707"/>
      <c r="L532" s="339"/>
      <c r="M532" s="176"/>
      <c r="N532" s="176"/>
      <c r="O532" s="177"/>
      <c r="P532" s="176"/>
      <c r="Q532" s="727"/>
      <c r="R532" s="176"/>
      <c r="S532" s="176"/>
      <c r="T532" s="182"/>
      <c r="U532" s="182"/>
      <c r="V532" s="728"/>
      <c r="W532" s="726"/>
      <c r="X532" s="717"/>
      <c r="Y532" s="717"/>
      <c r="Z532" s="717"/>
      <c r="AA532" s="726"/>
      <c r="AB532" s="726"/>
      <c r="AC532" s="182"/>
    </row>
    <row r="533" ht="20.25" customHeight="1">
      <c r="A533" s="176"/>
      <c r="B533" s="176"/>
      <c r="C533" s="339"/>
      <c r="D533" s="176"/>
      <c r="E533" s="975" t="s">
        <v>707</v>
      </c>
      <c r="F533" s="736" t="str">
        <f>F535-F534</f>
        <v>17,340</v>
      </c>
      <c r="G533" s="737" t="s">
        <v>706</v>
      </c>
      <c r="H533" s="176"/>
      <c r="I533" s="727"/>
      <c r="J533" s="706"/>
      <c r="K533" s="707"/>
      <c r="L533" s="339"/>
      <c r="M533" s="176"/>
      <c r="N533" s="176"/>
      <c r="O533" s="177"/>
      <c r="P533" s="176"/>
      <c r="Q533" s="727"/>
      <c r="R533" s="176"/>
      <c r="S533" s="176"/>
      <c r="T533" s="182"/>
      <c r="U533" s="182"/>
      <c r="V533" s="728"/>
      <c r="W533" s="726"/>
      <c r="X533" s="717"/>
      <c r="Y533" s="717"/>
      <c r="Z533" s="717"/>
      <c r="AA533" s="726"/>
      <c r="AB533" s="726"/>
      <c r="AC533" s="182"/>
    </row>
    <row r="534" ht="20.25" customHeight="1">
      <c r="A534" s="176"/>
      <c r="B534" s="176"/>
      <c r="C534" s="339"/>
      <c r="D534" s="176"/>
      <c r="E534" s="976" t="s">
        <v>824</v>
      </c>
      <c r="F534" s="739" t="str">
        <f>'R08賦集'!T106</f>
        <v>500</v>
      </c>
      <c r="G534" s="737" t="s">
        <v>706</v>
      </c>
      <c r="H534" s="176"/>
      <c r="I534" s="727"/>
      <c r="J534" s="706"/>
      <c r="K534" s="707"/>
      <c r="L534" s="339"/>
      <c r="M534" s="740" t="s">
        <v>709</v>
      </c>
      <c r="N534" s="967" t="str">
        <f>F535</f>
        <v>17,840</v>
      </c>
      <c r="O534" s="742" t="s">
        <v>706</v>
      </c>
      <c r="P534" s="109"/>
      <c r="Q534" s="743"/>
      <c r="R534" s="176"/>
      <c r="S534" s="176"/>
      <c r="T534" s="182"/>
      <c r="U534" s="182"/>
      <c r="V534" s="728"/>
      <c r="W534" s="726"/>
      <c r="X534" s="717"/>
      <c r="Y534" s="717"/>
      <c r="Z534" s="717"/>
      <c r="AA534" s="726"/>
      <c r="AB534" s="726"/>
      <c r="AC534" s="182"/>
    </row>
    <row r="535" ht="20.25" customHeight="1">
      <c r="A535" s="176"/>
      <c r="B535" s="176"/>
      <c r="C535" s="339"/>
      <c r="D535" s="176"/>
      <c r="E535" s="975" t="s">
        <v>710</v>
      </c>
      <c r="F535" s="744" t="str">
        <f>'R08賦集'!X106</f>
        <v>17,840</v>
      </c>
      <c r="G535" s="737" t="s">
        <v>706</v>
      </c>
      <c r="H535" s="176"/>
      <c r="I535" s="727"/>
      <c r="J535" s="706"/>
      <c r="K535" s="707"/>
      <c r="L535" s="339"/>
      <c r="M535" s="176"/>
      <c r="N535" s="176"/>
      <c r="O535" s="177"/>
      <c r="P535" s="176"/>
      <c r="Q535" s="727"/>
      <c r="R535" s="176"/>
      <c r="S535" s="176"/>
      <c r="T535" s="182"/>
      <c r="U535" s="182"/>
      <c r="V535" s="728"/>
      <c r="W535" s="726"/>
      <c r="X535" s="717"/>
      <c r="Y535" s="717"/>
      <c r="Z535" s="717"/>
      <c r="AA535" s="726"/>
      <c r="AB535" s="726"/>
      <c r="AC535" s="182"/>
    </row>
    <row r="536" ht="20.25" customHeight="1">
      <c r="A536" s="176"/>
      <c r="B536" s="176"/>
      <c r="C536" s="339"/>
      <c r="D536" s="745" t="str">
        <f>$Y$2</f>
        <v>　上記金額を令和08年度の賦課金として、令和08年４月末日迄に納入願います。</v>
      </c>
      <c r="H536" s="176"/>
      <c r="I536" s="727"/>
      <c r="J536" s="706"/>
      <c r="K536" s="707"/>
      <c r="L536" s="339"/>
      <c r="M536" s="745" t="str">
        <f>$Z$2</f>
        <v>　上記金額を令和08年度の賦課金として領収いたしました。</v>
      </c>
      <c r="Q536" s="727"/>
      <c r="R536" s="176"/>
      <c r="S536" s="176"/>
      <c r="T536" s="182"/>
      <c r="U536" s="182"/>
      <c r="V536" s="728"/>
      <c r="W536" s="726"/>
      <c r="X536" s="717"/>
      <c r="Y536" s="717"/>
      <c r="Z536" s="717"/>
      <c r="AA536" s="726"/>
      <c r="AB536" s="726"/>
      <c r="AC536" s="182"/>
    </row>
    <row r="537" ht="20.25" customHeight="1">
      <c r="A537" s="176"/>
      <c r="B537" s="176"/>
      <c r="C537" s="339"/>
      <c r="H537" s="176"/>
      <c r="I537" s="727"/>
      <c r="J537" s="706"/>
      <c r="K537" s="707"/>
      <c r="L537" s="339"/>
      <c r="Q537" s="727"/>
      <c r="R537" s="176"/>
      <c r="S537" s="176"/>
      <c r="T537" s="182"/>
      <c r="U537" s="182"/>
      <c r="V537" s="728"/>
      <c r="W537" s="726"/>
      <c r="X537" s="717"/>
      <c r="Y537" s="717"/>
      <c r="Z537" s="717"/>
      <c r="AA537" s="726"/>
      <c r="AB537" s="726"/>
      <c r="AC537" s="182"/>
    </row>
    <row r="538" ht="20.25" customHeight="1">
      <c r="A538" s="176"/>
      <c r="B538" s="176"/>
      <c r="C538" s="339"/>
      <c r="H538" s="176"/>
      <c r="I538" s="727"/>
      <c r="J538" s="706"/>
      <c r="K538" s="707"/>
      <c r="L538" s="339"/>
      <c r="Q538" s="727"/>
      <c r="R538" s="176"/>
      <c r="S538" s="176"/>
      <c r="T538" s="182"/>
      <c r="U538" s="182"/>
      <c r="V538" s="728"/>
      <c r="W538" s="726"/>
      <c r="X538" s="717"/>
      <c r="Y538" s="717"/>
      <c r="Z538" s="717"/>
      <c r="AA538" s="726"/>
      <c r="AB538" s="726"/>
      <c r="AC538" s="182"/>
    </row>
    <row r="539" ht="20.25" customHeight="1">
      <c r="A539" s="176"/>
      <c r="B539" s="176"/>
      <c r="C539" s="339"/>
      <c r="H539" s="176"/>
      <c r="I539" s="727"/>
      <c r="J539" s="706"/>
      <c r="K539" s="707"/>
      <c r="L539" s="339"/>
      <c r="Q539" s="727"/>
      <c r="R539" s="176"/>
      <c r="S539" s="176"/>
      <c r="T539" s="182"/>
      <c r="U539" s="182"/>
      <c r="V539" s="728"/>
      <c r="W539" s="726"/>
      <c r="X539" s="717"/>
      <c r="Y539" s="717"/>
      <c r="Z539" s="717"/>
      <c r="AA539" s="726"/>
      <c r="AB539" s="726"/>
      <c r="AC539" s="182"/>
    </row>
    <row r="540" ht="20.25" customHeight="1">
      <c r="A540" s="176"/>
      <c r="B540" s="176"/>
      <c r="C540" s="339"/>
      <c r="D540" s="746" t="str">
        <f>$D$30</f>
        <v>令和08年　4　月　   日</v>
      </c>
      <c r="I540" s="977"/>
      <c r="J540" s="706"/>
      <c r="K540" s="707"/>
      <c r="L540" s="750"/>
      <c r="M540" s="726"/>
      <c r="Q540" s="747"/>
      <c r="R540" s="176"/>
      <c r="S540" s="176"/>
      <c r="T540" s="182"/>
      <c r="U540" s="182"/>
      <c r="V540" s="728"/>
      <c r="W540" s="726"/>
      <c r="X540" s="717"/>
      <c r="Y540" s="717"/>
      <c r="Z540" s="717"/>
      <c r="AA540" s="726"/>
      <c r="AB540" s="726"/>
      <c r="AC540" s="182"/>
    </row>
    <row r="541" ht="20.25" customHeight="1">
      <c r="A541" s="176"/>
      <c r="B541" s="176"/>
      <c r="C541" s="339"/>
      <c r="D541" s="753" t="str">
        <f>D14</f>
        <v>片岡農産組合長　久保田　要</v>
      </c>
      <c r="I541" s="727"/>
      <c r="J541" s="706"/>
      <c r="K541" s="707"/>
      <c r="L541" s="752"/>
      <c r="M541" s="753" t="str">
        <f>$D$796</f>
        <v>片岡農産組合長　久保田　要</v>
      </c>
      <c r="Q541" s="757"/>
      <c r="R541" s="176"/>
      <c r="S541" s="176"/>
      <c r="T541" s="182"/>
      <c r="U541" s="182"/>
      <c r="V541" s="728"/>
      <c r="W541" s="726"/>
      <c r="X541" s="717"/>
      <c r="Y541" s="717"/>
      <c r="Z541" s="717"/>
      <c r="AA541" s="726"/>
      <c r="AB541" s="726"/>
      <c r="AC541" s="182"/>
    </row>
    <row r="542" ht="20.25" customHeight="1">
      <c r="A542" s="176"/>
      <c r="B542" s="176"/>
      <c r="C542" s="339"/>
      <c r="I542" s="727"/>
      <c r="J542" s="706"/>
      <c r="K542" s="707"/>
      <c r="L542" s="752"/>
      <c r="Q542" s="757"/>
      <c r="R542" s="176"/>
      <c r="S542" s="176"/>
      <c r="T542" s="182"/>
      <c r="U542" s="182"/>
      <c r="V542" s="728"/>
      <c r="W542" s="726"/>
      <c r="X542" s="717"/>
      <c r="Y542" s="717"/>
      <c r="Z542" s="717"/>
      <c r="AA542" s="726"/>
      <c r="AB542" s="726"/>
      <c r="AC542" s="182"/>
    </row>
    <row r="543" ht="20.25" customHeight="1">
      <c r="A543" s="176"/>
      <c r="B543" s="176"/>
      <c r="C543" s="496"/>
      <c r="D543" s="497"/>
      <c r="E543" s="497"/>
      <c r="F543" s="497"/>
      <c r="G543" s="758"/>
      <c r="H543" s="497"/>
      <c r="I543" s="759"/>
      <c r="J543" s="706"/>
      <c r="K543" s="707"/>
      <c r="L543" s="496"/>
      <c r="M543" s="497"/>
      <c r="N543" s="497"/>
      <c r="O543" s="758"/>
      <c r="P543" s="497"/>
      <c r="Q543" s="759"/>
      <c r="R543" s="176"/>
      <c r="S543" s="176"/>
      <c r="T543" s="182"/>
      <c r="U543" s="182"/>
      <c r="V543" s="728"/>
      <c r="W543" s="726"/>
      <c r="X543" s="717"/>
      <c r="Y543" s="717"/>
      <c r="Z543" s="717"/>
      <c r="AA543" s="726"/>
      <c r="AB543" s="726"/>
      <c r="AC543" s="182"/>
    </row>
    <row r="544" ht="27.0" customHeight="1">
      <c r="A544" s="176"/>
      <c r="B544" s="176"/>
      <c r="C544" s="176"/>
      <c r="D544" s="176"/>
      <c r="E544" s="176"/>
      <c r="F544" s="176"/>
      <c r="G544" s="177"/>
      <c r="H544" s="176"/>
      <c r="I544" s="176"/>
      <c r="J544" s="706"/>
      <c r="K544" s="707"/>
      <c r="L544" s="176"/>
      <c r="M544" s="176"/>
      <c r="N544" s="176"/>
      <c r="O544" s="177"/>
      <c r="P544" s="176"/>
      <c r="Q544" s="176"/>
      <c r="R544" s="176"/>
      <c r="S544" s="176"/>
      <c r="T544" s="182"/>
      <c r="U544" s="182"/>
      <c r="V544" s="728"/>
      <c r="W544" s="726"/>
      <c r="X544" s="717"/>
      <c r="Y544" s="717"/>
      <c r="Z544" s="717"/>
      <c r="AA544" s="726"/>
      <c r="AB544" s="726"/>
      <c r="AC544" s="182"/>
    </row>
    <row r="545" ht="27.0" customHeight="1">
      <c r="A545" s="176"/>
      <c r="B545" s="176"/>
      <c r="C545" s="176"/>
      <c r="D545" s="176"/>
      <c r="E545" s="176"/>
      <c r="F545" s="176"/>
      <c r="G545" s="177"/>
      <c r="H545" s="176"/>
      <c r="I545" s="176"/>
      <c r="J545" s="706"/>
      <c r="K545" s="707"/>
      <c r="L545" s="176"/>
      <c r="M545" s="176"/>
      <c r="N545" s="176"/>
      <c r="O545" s="177"/>
      <c r="P545" s="176"/>
      <c r="Q545" s="176"/>
      <c r="R545" s="176"/>
      <c r="S545" s="176"/>
      <c r="T545" s="182"/>
      <c r="U545" s="182"/>
      <c r="V545" s="728"/>
      <c r="W545" s="726"/>
      <c r="X545" s="717"/>
      <c r="Y545" s="717"/>
      <c r="Z545" s="717"/>
      <c r="AA545" s="726"/>
      <c r="AB545" s="726"/>
      <c r="AC545" s="182"/>
    </row>
    <row r="546" ht="20.25" customHeight="1">
      <c r="A546" s="176"/>
      <c r="B546" s="176"/>
      <c r="C546" s="713" t="s">
        <v>820</v>
      </c>
      <c r="D546" s="88"/>
      <c r="E546" s="88"/>
      <c r="F546" s="88"/>
      <c r="G546" s="88"/>
      <c r="H546" s="88"/>
      <c r="I546" s="66"/>
      <c r="J546" s="714"/>
      <c r="K546" s="707"/>
      <c r="L546" s="713" t="s">
        <v>821</v>
      </c>
      <c r="M546" s="88"/>
      <c r="N546" s="88"/>
      <c r="O546" s="88"/>
      <c r="P546" s="88"/>
      <c r="Q546" s="66"/>
      <c r="R546" s="176"/>
      <c r="S546" s="176"/>
      <c r="T546" s="182"/>
      <c r="U546" s="182"/>
      <c r="V546" s="728"/>
      <c r="W546" s="726"/>
      <c r="X546" s="717"/>
      <c r="Y546" s="717"/>
      <c r="Z546" s="717"/>
      <c r="AA546" s="726"/>
      <c r="AB546" s="726"/>
      <c r="AC546" s="182"/>
    </row>
    <row r="547" ht="20.25" customHeight="1">
      <c r="A547" s="176"/>
      <c r="B547" s="176"/>
      <c r="C547" s="639"/>
      <c r="I547" s="78"/>
      <c r="J547" s="706"/>
      <c r="K547" s="707"/>
      <c r="L547" s="639"/>
      <c r="Q547" s="78"/>
      <c r="R547" s="176"/>
      <c r="S547" s="176"/>
      <c r="T547" s="182"/>
      <c r="U547" s="182"/>
      <c r="V547" s="728"/>
      <c r="W547" s="726"/>
      <c r="X547" s="717"/>
      <c r="Y547" s="717"/>
      <c r="Z547" s="717"/>
      <c r="AA547" s="726"/>
      <c r="AB547" s="726"/>
      <c r="AC547" s="182"/>
    </row>
    <row r="548" ht="20.25" customHeight="1">
      <c r="A548" s="176"/>
      <c r="B548" s="176"/>
      <c r="C548" s="339"/>
      <c r="D548" s="176"/>
      <c r="E548" s="740" t="str">
        <f>'R08賦集'!C107</f>
        <v>宮川 源三</v>
      </c>
      <c r="F548" s="109"/>
      <c r="G548" s="726" t="s">
        <v>537</v>
      </c>
      <c r="I548" s="727"/>
      <c r="J548" s="706"/>
      <c r="K548" s="707"/>
      <c r="L548" s="339"/>
      <c r="M548" s="740" t="str">
        <f>E548</f>
        <v>宮川 源三</v>
      </c>
      <c r="N548" s="109"/>
      <c r="O548" s="726" t="s">
        <v>537</v>
      </c>
      <c r="Q548" s="727"/>
      <c r="R548" s="176"/>
      <c r="S548" s="176"/>
      <c r="T548" s="182"/>
      <c r="U548" s="182"/>
      <c r="V548" s="728"/>
      <c r="W548" s="726"/>
      <c r="X548" s="717"/>
      <c r="Y548" s="717"/>
      <c r="Z548" s="717"/>
      <c r="AA548" s="726"/>
      <c r="AB548" s="726"/>
      <c r="AC548" s="182"/>
    </row>
    <row r="549" ht="20.25" customHeight="1">
      <c r="A549" s="176"/>
      <c r="B549" s="176"/>
      <c r="C549" s="339"/>
      <c r="D549" s="176"/>
      <c r="E549" s="519"/>
      <c r="F549" s="519"/>
      <c r="G549" s="731"/>
      <c r="H549" s="519"/>
      <c r="I549" s="727"/>
      <c r="J549" s="706"/>
      <c r="K549" s="707"/>
      <c r="L549" s="339"/>
      <c r="M549" s="176"/>
      <c r="N549" s="176"/>
      <c r="O549" s="177"/>
      <c r="P549" s="176"/>
      <c r="Q549" s="727"/>
      <c r="R549" s="176"/>
      <c r="S549" s="176"/>
      <c r="T549" s="182"/>
      <c r="U549" s="182"/>
      <c r="V549" s="728"/>
      <c r="W549" s="726"/>
      <c r="X549" s="717"/>
      <c r="Y549" s="717"/>
      <c r="Z549" s="717"/>
      <c r="AA549" s="726"/>
      <c r="AB549" s="726"/>
      <c r="AC549" s="182"/>
    </row>
    <row r="550" ht="20.25" customHeight="1">
      <c r="A550" s="176"/>
      <c r="B550" s="176"/>
      <c r="C550" s="339"/>
      <c r="D550" s="176"/>
      <c r="E550" s="975" t="s">
        <v>707</v>
      </c>
      <c r="F550" s="736" t="str">
        <f>F552-F551</f>
        <v>10,260</v>
      </c>
      <c r="G550" s="737" t="s">
        <v>706</v>
      </c>
      <c r="H550" s="176"/>
      <c r="I550" s="727"/>
      <c r="J550" s="706"/>
      <c r="K550" s="707"/>
      <c r="L550" s="339"/>
      <c r="M550" s="176"/>
      <c r="N550" s="176"/>
      <c r="O550" s="177"/>
      <c r="P550" s="176"/>
      <c r="Q550" s="727"/>
      <c r="R550" s="176"/>
      <c r="S550" s="176"/>
      <c r="T550" s="182"/>
      <c r="U550" s="182"/>
      <c r="V550" s="728"/>
      <c r="W550" s="726"/>
      <c r="X550" s="717"/>
      <c r="Y550" s="717"/>
      <c r="Z550" s="717"/>
      <c r="AA550" s="726"/>
      <c r="AB550" s="726"/>
      <c r="AC550" s="182"/>
    </row>
    <row r="551" ht="20.25" customHeight="1">
      <c r="A551" s="176"/>
      <c r="B551" s="176"/>
      <c r="C551" s="339"/>
      <c r="D551" s="176"/>
      <c r="E551" s="976" t="s">
        <v>824</v>
      </c>
      <c r="F551" s="739" t="str">
        <f>'R08賦集'!T107</f>
        <v>500</v>
      </c>
      <c r="G551" s="737" t="s">
        <v>706</v>
      </c>
      <c r="H551" s="176"/>
      <c r="I551" s="727"/>
      <c r="J551" s="706"/>
      <c r="K551" s="707"/>
      <c r="L551" s="339"/>
      <c r="M551" s="740" t="s">
        <v>709</v>
      </c>
      <c r="N551" s="967" t="str">
        <f>F552</f>
        <v>10,760</v>
      </c>
      <c r="O551" s="742" t="s">
        <v>706</v>
      </c>
      <c r="P551" s="109"/>
      <c r="Q551" s="743"/>
      <c r="R551" s="176"/>
      <c r="S551" s="176"/>
      <c r="T551" s="182"/>
      <c r="U551" s="182"/>
      <c r="V551" s="728"/>
      <c r="W551" s="726"/>
      <c r="X551" s="717"/>
      <c r="Y551" s="717"/>
      <c r="Z551" s="717"/>
      <c r="AA551" s="726"/>
      <c r="AB551" s="726"/>
      <c r="AC551" s="182"/>
    </row>
    <row r="552" ht="20.25" customHeight="1">
      <c r="A552" s="176"/>
      <c r="B552" s="176"/>
      <c r="C552" s="339"/>
      <c r="D552" s="176"/>
      <c r="E552" s="975" t="s">
        <v>710</v>
      </c>
      <c r="F552" s="744" t="str">
        <f>'R08賦集'!X107</f>
        <v>10,760</v>
      </c>
      <c r="G552" s="737" t="s">
        <v>706</v>
      </c>
      <c r="H552" s="176"/>
      <c r="I552" s="727"/>
      <c r="J552" s="706"/>
      <c r="K552" s="707"/>
      <c r="L552" s="339"/>
      <c r="M552" s="176"/>
      <c r="N552" s="176"/>
      <c r="O552" s="177"/>
      <c r="P552" s="176"/>
      <c r="Q552" s="727"/>
      <c r="R552" s="176"/>
      <c r="S552" s="176"/>
      <c r="T552" s="182"/>
      <c r="U552" s="182"/>
      <c r="V552" s="728"/>
      <c r="W552" s="726"/>
      <c r="X552" s="717"/>
      <c r="Y552" s="717"/>
      <c r="Z552" s="717"/>
      <c r="AA552" s="726"/>
      <c r="AB552" s="726"/>
      <c r="AC552" s="182"/>
    </row>
    <row r="553" ht="20.25" customHeight="1">
      <c r="A553" s="176"/>
      <c r="B553" s="176"/>
      <c r="C553" s="339"/>
      <c r="D553" s="745" t="str">
        <f>$Y$2</f>
        <v>　上記金額を令和08年度の賦課金として、令和08年４月末日迄に納入願います。</v>
      </c>
      <c r="H553" s="176"/>
      <c r="I553" s="727"/>
      <c r="J553" s="706"/>
      <c r="K553" s="707"/>
      <c r="L553" s="339"/>
      <c r="M553" s="745" t="str">
        <f>$Z$2</f>
        <v>　上記金額を令和08年度の賦課金として領収いたしました。</v>
      </c>
      <c r="Q553" s="727"/>
      <c r="R553" s="176"/>
      <c r="S553" s="176"/>
      <c r="T553" s="182"/>
      <c r="U553" s="182"/>
      <c r="V553" s="728"/>
      <c r="W553" s="726"/>
      <c r="X553" s="717"/>
      <c r="Y553" s="717"/>
      <c r="Z553" s="717"/>
      <c r="AA553" s="726"/>
      <c r="AB553" s="726"/>
      <c r="AC553" s="182"/>
    </row>
    <row r="554" ht="20.25" customHeight="1">
      <c r="A554" s="176"/>
      <c r="B554" s="176"/>
      <c r="C554" s="339"/>
      <c r="H554" s="176"/>
      <c r="I554" s="727"/>
      <c r="J554" s="706"/>
      <c r="K554" s="707"/>
      <c r="L554" s="339"/>
      <c r="Q554" s="727"/>
      <c r="R554" s="176"/>
      <c r="S554" s="176"/>
      <c r="T554" s="182"/>
      <c r="U554" s="182"/>
      <c r="V554" s="728"/>
      <c r="W554" s="726"/>
      <c r="X554" s="717"/>
      <c r="Y554" s="717"/>
      <c r="Z554" s="717"/>
      <c r="AA554" s="726"/>
      <c r="AB554" s="726"/>
      <c r="AC554" s="182"/>
    </row>
    <row r="555" ht="20.25" customHeight="1">
      <c r="A555" s="176"/>
      <c r="B555" s="176"/>
      <c r="C555" s="339"/>
      <c r="H555" s="176"/>
      <c r="I555" s="727"/>
      <c r="J555" s="706"/>
      <c r="K555" s="707"/>
      <c r="L555" s="339"/>
      <c r="Q555" s="727"/>
      <c r="R555" s="176"/>
      <c r="S555" s="176"/>
      <c r="T555" s="182"/>
      <c r="U555" s="182"/>
      <c r="V555" s="728"/>
      <c r="W555" s="726"/>
      <c r="X555" s="717"/>
      <c r="Y555" s="717"/>
      <c r="Z555" s="717"/>
      <c r="AA555" s="726"/>
      <c r="AB555" s="726"/>
      <c r="AC555" s="182"/>
    </row>
    <row r="556" ht="20.25" customHeight="1">
      <c r="A556" s="176"/>
      <c r="B556" s="176"/>
      <c r="C556" s="339"/>
      <c r="H556" s="176"/>
      <c r="I556" s="727"/>
      <c r="J556" s="706"/>
      <c r="K556" s="707"/>
      <c r="L556" s="339"/>
      <c r="Q556" s="727"/>
      <c r="R556" s="176"/>
      <c r="S556" s="176"/>
      <c r="T556" s="182"/>
      <c r="U556" s="182"/>
      <c r="V556" s="728"/>
      <c r="W556" s="726"/>
      <c r="X556" s="717"/>
      <c r="Y556" s="717"/>
      <c r="Z556" s="717"/>
      <c r="AA556" s="726"/>
      <c r="AB556" s="726"/>
      <c r="AC556" s="182"/>
    </row>
    <row r="557" ht="20.25" customHeight="1">
      <c r="A557" s="176"/>
      <c r="B557" s="176"/>
      <c r="C557" s="339"/>
      <c r="D557" s="746" t="str">
        <f>$D$30</f>
        <v>令和08年　4　月　   日</v>
      </c>
      <c r="I557" s="747"/>
      <c r="J557" s="748"/>
      <c r="K557" s="749"/>
      <c r="L557" s="750"/>
      <c r="M557" s="726"/>
      <c r="Q557" s="747"/>
      <c r="R557" s="176"/>
      <c r="S557" s="176"/>
      <c r="T557" s="182"/>
      <c r="U557" s="182"/>
      <c r="V557" s="728"/>
      <c r="W557" s="726"/>
      <c r="X557" s="717"/>
      <c r="Y557" s="717"/>
      <c r="Z557" s="717"/>
      <c r="AA557" s="726"/>
      <c r="AB557" s="726"/>
      <c r="AC557" s="182"/>
    </row>
    <row r="558" ht="20.25" customHeight="1">
      <c r="A558" s="751"/>
      <c r="B558" s="751"/>
      <c r="C558" s="752"/>
      <c r="D558" s="753" t="str">
        <f>D14</f>
        <v>片岡農産組合長　久保田　要</v>
      </c>
      <c r="I558" s="754"/>
      <c r="J558" s="755"/>
      <c r="K558" s="756"/>
      <c r="L558" s="752"/>
      <c r="M558" s="753" t="str">
        <f>$D$796</f>
        <v>片岡農産組合長　久保田　要</v>
      </c>
      <c r="Q558" s="757"/>
      <c r="R558" s="176"/>
      <c r="S558" s="176"/>
      <c r="T558" s="182"/>
      <c r="U558" s="182"/>
      <c r="V558" s="728"/>
      <c r="W558" s="726"/>
      <c r="X558" s="717"/>
      <c r="Y558" s="717"/>
      <c r="Z558" s="717"/>
      <c r="AA558" s="726"/>
      <c r="AB558" s="726"/>
      <c r="AC558" s="182"/>
    </row>
    <row r="559" ht="20.25" customHeight="1">
      <c r="A559" s="751"/>
      <c r="B559" s="751"/>
      <c r="C559" s="752"/>
      <c r="I559" s="754"/>
      <c r="J559" s="755"/>
      <c r="K559" s="756"/>
      <c r="L559" s="752"/>
      <c r="Q559" s="757"/>
      <c r="R559" s="176"/>
      <c r="S559" s="176"/>
      <c r="T559" s="182"/>
      <c r="U559" s="182"/>
      <c r="V559" s="728"/>
      <c r="W559" s="726"/>
      <c r="X559" s="717"/>
      <c r="Y559" s="717"/>
      <c r="Z559" s="717"/>
      <c r="AA559" s="726"/>
      <c r="AB559" s="726"/>
      <c r="AC559" s="182"/>
    </row>
    <row r="560" ht="20.25" customHeight="1">
      <c r="A560" s="176"/>
      <c r="B560" s="176"/>
      <c r="C560" s="496"/>
      <c r="D560" s="497"/>
      <c r="E560" s="497"/>
      <c r="F560" s="497"/>
      <c r="G560" s="758"/>
      <c r="H560" s="497"/>
      <c r="I560" s="759"/>
      <c r="J560" s="706"/>
      <c r="K560" s="707"/>
      <c r="L560" s="496"/>
      <c r="M560" s="497"/>
      <c r="N560" s="497"/>
      <c r="O560" s="758"/>
      <c r="P560" s="497"/>
      <c r="Q560" s="759"/>
      <c r="R560" s="176"/>
      <c r="S560" s="176"/>
      <c r="T560" s="182"/>
      <c r="U560" s="182"/>
      <c r="V560" s="728"/>
      <c r="W560" s="726"/>
      <c r="X560" s="717"/>
      <c r="Y560" s="717"/>
      <c r="Z560" s="717"/>
      <c r="AA560" s="726"/>
      <c r="AB560" s="726"/>
      <c r="AC560" s="182"/>
    </row>
    <row r="561" ht="27.0" customHeight="1">
      <c r="A561" s="176"/>
      <c r="B561" s="176"/>
      <c r="C561" s="497"/>
      <c r="D561" s="497"/>
      <c r="E561" s="497"/>
      <c r="F561" s="497"/>
      <c r="G561" s="758"/>
      <c r="H561" s="497"/>
      <c r="I561" s="497"/>
      <c r="J561" s="760"/>
      <c r="K561" s="761"/>
      <c r="L561" s="497"/>
      <c r="M561" s="497"/>
      <c r="N561" s="497"/>
      <c r="O561" s="758"/>
      <c r="P561" s="497"/>
      <c r="Q561" s="497"/>
      <c r="R561" s="176"/>
      <c r="S561" s="176"/>
      <c r="T561" s="182"/>
      <c r="U561" s="182"/>
      <c r="V561" s="728"/>
      <c r="W561" s="726"/>
      <c r="X561" s="717"/>
      <c r="Y561" s="717"/>
      <c r="Z561" s="717"/>
      <c r="AA561" s="726"/>
      <c r="AB561" s="726"/>
      <c r="AC561" s="182"/>
    </row>
    <row r="562" ht="27.0" customHeight="1">
      <c r="A562" s="176"/>
      <c r="B562" s="176"/>
      <c r="C562" s="176"/>
      <c r="D562" s="176"/>
      <c r="E562" s="176"/>
      <c r="F562" s="176"/>
      <c r="G562" s="177"/>
      <c r="H562" s="176"/>
      <c r="I562" s="176"/>
      <c r="J562" s="706"/>
      <c r="K562" s="707"/>
      <c r="L562" s="176"/>
      <c r="M562" s="176"/>
      <c r="N562" s="176"/>
      <c r="O562" s="177"/>
      <c r="P562" s="176"/>
      <c r="Q562" s="176"/>
      <c r="R562" s="176"/>
      <c r="S562" s="176"/>
      <c r="T562" s="182"/>
      <c r="U562" s="182"/>
      <c r="V562" s="728"/>
      <c r="W562" s="726"/>
      <c r="X562" s="717"/>
      <c r="Y562" s="717"/>
      <c r="Z562" s="717"/>
      <c r="AA562" s="726"/>
      <c r="AB562" s="726"/>
      <c r="AC562" s="182"/>
    </row>
    <row r="563" ht="20.25" customHeight="1">
      <c r="A563" s="176"/>
      <c r="B563" s="176"/>
      <c r="C563" s="713" t="s">
        <v>820</v>
      </c>
      <c r="D563" s="88"/>
      <c r="E563" s="88"/>
      <c r="F563" s="88"/>
      <c r="G563" s="88"/>
      <c r="H563" s="88"/>
      <c r="I563" s="66"/>
      <c r="J563" s="706"/>
      <c r="K563" s="707"/>
      <c r="L563" s="713" t="s">
        <v>821</v>
      </c>
      <c r="M563" s="88"/>
      <c r="N563" s="88"/>
      <c r="O563" s="88"/>
      <c r="P563" s="88"/>
      <c r="Q563" s="66"/>
      <c r="R563" s="176"/>
      <c r="S563" s="176"/>
      <c r="T563" s="182"/>
      <c r="U563" s="182"/>
      <c r="V563" s="728"/>
      <c r="W563" s="726"/>
      <c r="X563" s="717"/>
      <c r="Y563" s="717"/>
      <c r="Z563" s="717"/>
      <c r="AA563" s="726"/>
      <c r="AB563" s="726"/>
      <c r="AC563" s="182"/>
    </row>
    <row r="564" ht="20.25" customHeight="1">
      <c r="A564" s="176"/>
      <c r="B564" s="176"/>
      <c r="C564" s="639"/>
      <c r="I564" s="78"/>
      <c r="J564" s="706"/>
      <c r="K564" s="707"/>
      <c r="L564" s="639"/>
      <c r="Q564" s="78"/>
      <c r="R564" s="176"/>
      <c r="S564" s="176"/>
      <c r="T564" s="182"/>
      <c r="U564" s="182"/>
      <c r="V564" s="728"/>
      <c r="W564" s="726"/>
      <c r="X564" s="717"/>
      <c r="Y564" s="717"/>
      <c r="Z564" s="717"/>
      <c r="AA564" s="726"/>
      <c r="AB564" s="726"/>
      <c r="AC564" s="182"/>
    </row>
    <row r="565" ht="20.25" customHeight="1">
      <c r="A565" s="176"/>
      <c r="B565" s="176"/>
      <c r="C565" s="339"/>
      <c r="D565" s="176"/>
      <c r="E565" s="740" t="str">
        <f>'R08賦集'!C108</f>
        <v>宮川 浩二</v>
      </c>
      <c r="F565" s="109"/>
      <c r="G565" s="726" t="s">
        <v>537</v>
      </c>
      <c r="I565" s="727"/>
      <c r="J565" s="706"/>
      <c r="K565" s="707"/>
      <c r="L565" s="339"/>
      <c r="M565" s="740" t="str">
        <f>E565</f>
        <v>宮川 浩二</v>
      </c>
      <c r="N565" s="109"/>
      <c r="O565" s="726" t="s">
        <v>537</v>
      </c>
      <c r="Q565" s="727"/>
      <c r="R565" s="176"/>
      <c r="S565" s="176"/>
      <c r="T565" s="182"/>
      <c r="U565" s="182"/>
      <c r="V565" s="728"/>
      <c r="W565" s="726"/>
      <c r="X565" s="717"/>
      <c r="Y565" s="717"/>
      <c r="Z565" s="717"/>
      <c r="AA565" s="726"/>
      <c r="AB565" s="726"/>
      <c r="AC565" s="182"/>
    </row>
    <row r="566" ht="20.25" customHeight="1">
      <c r="A566" s="176"/>
      <c r="B566" s="176"/>
      <c r="C566" s="339"/>
      <c r="D566" s="176"/>
      <c r="E566" s="519"/>
      <c r="F566" s="519"/>
      <c r="G566" s="731"/>
      <c r="H566" s="519"/>
      <c r="I566" s="727"/>
      <c r="J566" s="706"/>
      <c r="K566" s="707"/>
      <c r="L566" s="339"/>
      <c r="M566" s="176"/>
      <c r="N566" s="176"/>
      <c r="O566" s="177"/>
      <c r="P566" s="176"/>
      <c r="Q566" s="727"/>
      <c r="R566" s="176"/>
      <c r="S566" s="176"/>
      <c r="T566" s="182"/>
      <c r="U566" s="182"/>
      <c r="V566" s="728"/>
      <c r="W566" s="726"/>
      <c r="X566" s="717"/>
      <c r="Y566" s="717"/>
      <c r="Z566" s="717"/>
      <c r="AA566" s="726"/>
      <c r="AB566" s="726"/>
      <c r="AC566" s="182"/>
    </row>
    <row r="567" ht="20.25" customHeight="1">
      <c r="A567" s="176"/>
      <c r="B567" s="176"/>
      <c r="C567" s="339"/>
      <c r="D567" s="176"/>
      <c r="E567" s="975" t="s">
        <v>707</v>
      </c>
      <c r="F567" s="736" t="str">
        <f>F569-F568</f>
        <v>1,480</v>
      </c>
      <c r="G567" s="737" t="s">
        <v>706</v>
      </c>
      <c r="H567" s="176"/>
      <c r="I567" s="727"/>
      <c r="J567" s="706"/>
      <c r="K567" s="707"/>
      <c r="L567" s="339"/>
      <c r="M567" s="176"/>
      <c r="N567" s="176"/>
      <c r="O567" s="177"/>
      <c r="P567" s="176"/>
      <c r="Q567" s="727"/>
      <c r="R567" s="176"/>
      <c r="S567" s="176"/>
      <c r="T567" s="182"/>
      <c r="U567" s="182"/>
      <c r="V567" s="728"/>
      <c r="W567" s="726"/>
      <c r="X567" s="717"/>
      <c r="Y567" s="717"/>
      <c r="Z567" s="717"/>
      <c r="AA567" s="726"/>
      <c r="AB567" s="726"/>
      <c r="AC567" s="182"/>
    </row>
    <row r="568" ht="20.25" customHeight="1">
      <c r="A568" s="176"/>
      <c r="B568" s="176"/>
      <c r="C568" s="339"/>
      <c r="D568" s="176"/>
      <c r="E568" s="976" t="s">
        <v>824</v>
      </c>
      <c r="F568" s="739" t="str">
        <f>'R08賦集'!T108</f>
        <v>500</v>
      </c>
      <c r="G568" s="737" t="s">
        <v>706</v>
      </c>
      <c r="H568" s="176"/>
      <c r="I568" s="727"/>
      <c r="J568" s="706"/>
      <c r="K568" s="707"/>
      <c r="L568" s="339"/>
      <c r="M568" s="740" t="s">
        <v>709</v>
      </c>
      <c r="N568" s="967" t="str">
        <f>F569</f>
        <v>1,980</v>
      </c>
      <c r="O568" s="742" t="s">
        <v>706</v>
      </c>
      <c r="P568" s="109"/>
      <c r="Q568" s="743"/>
      <c r="R568" s="176"/>
      <c r="S568" s="176"/>
      <c r="T568" s="182"/>
      <c r="U568" s="182"/>
      <c r="V568" s="728"/>
      <c r="W568" s="726"/>
      <c r="X568" s="717"/>
      <c r="Y568" s="717"/>
      <c r="Z568" s="717"/>
      <c r="AA568" s="726"/>
      <c r="AB568" s="726"/>
      <c r="AC568" s="182"/>
    </row>
    <row r="569" ht="20.25" customHeight="1">
      <c r="A569" s="176"/>
      <c r="B569" s="176"/>
      <c r="C569" s="339"/>
      <c r="D569" s="176"/>
      <c r="E569" s="975" t="s">
        <v>710</v>
      </c>
      <c r="F569" s="744" t="str">
        <f>'R08賦集'!X108</f>
        <v>1,980</v>
      </c>
      <c r="G569" s="737" t="s">
        <v>706</v>
      </c>
      <c r="H569" s="176"/>
      <c r="I569" s="727"/>
      <c r="J569" s="706"/>
      <c r="K569" s="707"/>
      <c r="L569" s="339"/>
      <c r="M569" s="176"/>
      <c r="N569" s="176"/>
      <c r="O569" s="177"/>
      <c r="P569" s="176"/>
      <c r="Q569" s="727"/>
      <c r="R569" s="176"/>
      <c r="S569" s="176"/>
      <c r="T569" s="182"/>
      <c r="U569" s="182"/>
      <c r="V569" s="728"/>
      <c r="W569" s="726"/>
      <c r="X569" s="717"/>
      <c r="Y569" s="717"/>
      <c r="Z569" s="717"/>
      <c r="AA569" s="726"/>
      <c r="AB569" s="726"/>
      <c r="AC569" s="182"/>
    </row>
    <row r="570" ht="20.25" customHeight="1">
      <c r="A570" s="176"/>
      <c r="B570" s="176"/>
      <c r="C570" s="339"/>
      <c r="D570" s="745" t="str">
        <f>$Y$2</f>
        <v>　上記金額を令和08年度の賦課金として、令和08年４月末日迄に納入願います。</v>
      </c>
      <c r="H570" s="176"/>
      <c r="I570" s="727"/>
      <c r="J570" s="706"/>
      <c r="K570" s="707"/>
      <c r="L570" s="339"/>
      <c r="M570" s="745" t="str">
        <f>$Z$2</f>
        <v>　上記金額を令和08年度の賦課金として領収いたしました。</v>
      </c>
      <c r="Q570" s="727"/>
      <c r="R570" s="176"/>
      <c r="S570" s="176"/>
      <c r="T570" s="182"/>
      <c r="U570" s="182"/>
      <c r="V570" s="728"/>
      <c r="W570" s="726"/>
      <c r="X570" s="717"/>
      <c r="Y570" s="717"/>
      <c r="Z570" s="717"/>
      <c r="AA570" s="726"/>
      <c r="AB570" s="726"/>
      <c r="AC570" s="182"/>
    </row>
    <row r="571" ht="20.25" customHeight="1">
      <c r="A571" s="176"/>
      <c r="B571" s="176"/>
      <c r="C571" s="339"/>
      <c r="H571" s="176"/>
      <c r="I571" s="727"/>
      <c r="J571" s="706"/>
      <c r="K571" s="707"/>
      <c r="L571" s="339"/>
      <c r="Q571" s="727"/>
      <c r="R571" s="176"/>
      <c r="S571" s="176"/>
      <c r="T571" s="182"/>
      <c r="U571" s="182"/>
      <c r="V571" s="728"/>
      <c r="W571" s="726"/>
      <c r="X571" s="717"/>
      <c r="Y571" s="717"/>
      <c r="Z571" s="717"/>
      <c r="AA571" s="726"/>
      <c r="AB571" s="726"/>
      <c r="AC571" s="182"/>
    </row>
    <row r="572" ht="20.25" customHeight="1">
      <c r="A572" s="176"/>
      <c r="B572" s="176"/>
      <c r="C572" s="339"/>
      <c r="H572" s="176"/>
      <c r="I572" s="727"/>
      <c r="J572" s="706"/>
      <c r="K572" s="707"/>
      <c r="L572" s="339"/>
      <c r="Q572" s="727"/>
      <c r="R572" s="176"/>
      <c r="S572" s="176"/>
      <c r="T572" s="182"/>
      <c r="U572" s="182"/>
      <c r="V572" s="728"/>
      <c r="W572" s="726"/>
      <c r="X572" s="717"/>
      <c r="Y572" s="717"/>
      <c r="Z572" s="717"/>
      <c r="AA572" s="726"/>
      <c r="AB572" s="726"/>
      <c r="AC572" s="182"/>
    </row>
    <row r="573" ht="20.25" customHeight="1">
      <c r="A573" s="176"/>
      <c r="B573" s="176"/>
      <c r="C573" s="339"/>
      <c r="H573" s="176"/>
      <c r="I573" s="727"/>
      <c r="J573" s="706"/>
      <c r="K573" s="707"/>
      <c r="L573" s="339"/>
      <c r="Q573" s="727"/>
      <c r="R573" s="176"/>
      <c r="S573" s="176"/>
      <c r="T573" s="182"/>
      <c r="U573" s="182"/>
      <c r="V573" s="728"/>
      <c r="W573" s="726"/>
      <c r="X573" s="717"/>
      <c r="Y573" s="717"/>
      <c r="Z573" s="717"/>
      <c r="AA573" s="726"/>
      <c r="AB573" s="726"/>
      <c r="AC573" s="182"/>
    </row>
    <row r="574" ht="20.25" customHeight="1">
      <c r="A574" s="176"/>
      <c r="B574" s="176"/>
      <c r="C574" s="339"/>
      <c r="D574" s="746" t="str">
        <f>$D$30</f>
        <v>令和08年　4　月　   日</v>
      </c>
      <c r="I574" s="747"/>
      <c r="J574" s="706"/>
      <c r="K574" s="707"/>
      <c r="L574" s="750"/>
      <c r="M574" s="726"/>
      <c r="Q574" s="747"/>
      <c r="R574" s="176"/>
      <c r="S574" s="176"/>
      <c r="T574" s="182"/>
      <c r="U574" s="182"/>
      <c r="V574" s="728"/>
      <c r="W574" s="726"/>
      <c r="X574" s="717"/>
      <c r="Y574" s="717"/>
      <c r="Z574" s="717"/>
      <c r="AA574" s="726"/>
      <c r="AB574" s="726"/>
      <c r="AC574" s="182"/>
    </row>
    <row r="575" ht="20.25" customHeight="1">
      <c r="A575" s="176"/>
      <c r="B575" s="176"/>
      <c r="C575" s="752"/>
      <c r="D575" s="753" t="str">
        <f>D14</f>
        <v>片岡農産組合長　久保田　要</v>
      </c>
      <c r="I575" s="754"/>
      <c r="J575" s="706"/>
      <c r="K575" s="707"/>
      <c r="L575" s="752"/>
      <c r="M575" s="753" t="str">
        <f>$D$796</f>
        <v>片岡農産組合長　久保田　要</v>
      </c>
      <c r="Q575" s="757"/>
      <c r="R575" s="176"/>
      <c r="S575" s="176"/>
      <c r="T575" s="182"/>
      <c r="U575" s="182"/>
      <c r="V575" s="728"/>
      <c r="W575" s="726"/>
      <c r="X575" s="717"/>
      <c r="Y575" s="717"/>
      <c r="Z575" s="717"/>
      <c r="AA575" s="726"/>
      <c r="AB575" s="726"/>
      <c r="AC575" s="182"/>
    </row>
    <row r="576" ht="20.25" customHeight="1">
      <c r="A576" s="176"/>
      <c r="B576" s="176"/>
      <c r="C576" s="752"/>
      <c r="I576" s="754"/>
      <c r="J576" s="706"/>
      <c r="K576" s="707"/>
      <c r="L576" s="752"/>
      <c r="Q576" s="757"/>
      <c r="R576" s="176"/>
      <c r="S576" s="176"/>
      <c r="T576" s="182"/>
      <c r="U576" s="182"/>
      <c r="V576" s="728"/>
      <c r="W576" s="726"/>
      <c r="X576" s="717"/>
      <c r="Y576" s="717"/>
      <c r="Z576" s="717"/>
      <c r="AA576" s="726"/>
      <c r="AB576" s="726"/>
      <c r="AC576" s="182"/>
    </row>
    <row r="577" ht="20.25" customHeight="1">
      <c r="A577" s="176"/>
      <c r="B577" s="176"/>
      <c r="C577" s="496"/>
      <c r="D577" s="497"/>
      <c r="E577" s="497"/>
      <c r="F577" s="497"/>
      <c r="G577" s="758"/>
      <c r="H577" s="497"/>
      <c r="I577" s="759"/>
      <c r="J577" s="706"/>
      <c r="K577" s="707"/>
      <c r="L577" s="496"/>
      <c r="M577" s="497"/>
      <c r="N577" s="497"/>
      <c r="O577" s="758"/>
      <c r="P577" s="497"/>
      <c r="Q577" s="759"/>
      <c r="R577" s="176"/>
      <c r="S577" s="176"/>
      <c r="T577" s="182"/>
      <c r="U577" s="182"/>
      <c r="V577" s="728"/>
      <c r="W577" s="726"/>
      <c r="X577" s="717"/>
      <c r="Y577" s="717"/>
      <c r="Z577" s="717"/>
      <c r="AA577" s="726"/>
      <c r="AB577" s="726"/>
      <c r="AC577" s="182"/>
    </row>
    <row r="578" ht="27.0" customHeight="1">
      <c r="A578" s="176"/>
      <c r="B578" s="176"/>
      <c r="C578" s="176"/>
      <c r="D578" s="176"/>
      <c r="E578" s="176"/>
      <c r="F578" s="176"/>
      <c r="G578" s="177"/>
      <c r="H578" s="176"/>
      <c r="I578" s="176"/>
      <c r="J578" s="706"/>
      <c r="K578" s="707"/>
      <c r="L578" s="176"/>
      <c r="M578" s="176"/>
      <c r="N578" s="176"/>
      <c r="O578" s="177"/>
      <c r="P578" s="176"/>
      <c r="Q578" s="176"/>
      <c r="R578" s="176"/>
      <c r="S578" s="176"/>
      <c r="T578" s="182"/>
      <c r="U578" s="182"/>
      <c r="V578" s="728"/>
      <c r="W578" s="726"/>
      <c r="X578" s="717"/>
      <c r="Y578" s="717"/>
      <c r="Z578" s="717"/>
      <c r="AA578" s="726"/>
      <c r="AB578" s="726"/>
      <c r="AC578" s="182"/>
    </row>
    <row r="579" ht="27.0" customHeight="1">
      <c r="A579" s="176"/>
      <c r="B579" s="176"/>
      <c r="C579" s="176"/>
      <c r="D579" s="176"/>
      <c r="E579" s="176"/>
      <c r="F579" s="176"/>
      <c r="G579" s="177"/>
      <c r="H579" s="176"/>
      <c r="I579" s="176"/>
      <c r="J579" s="706"/>
      <c r="K579" s="707"/>
      <c r="L579" s="176"/>
      <c r="M579" s="176"/>
      <c r="N579" s="176"/>
      <c r="O579" s="177"/>
      <c r="P579" s="176"/>
      <c r="Q579" s="176"/>
      <c r="R579" s="176"/>
      <c r="S579" s="176"/>
      <c r="T579" s="182"/>
      <c r="U579" s="182"/>
      <c r="V579" s="728"/>
      <c r="W579" s="726"/>
      <c r="X579" s="717"/>
      <c r="Y579" s="717"/>
      <c r="Z579" s="717"/>
      <c r="AA579" s="726"/>
      <c r="AB579" s="726"/>
      <c r="AC579" s="182"/>
    </row>
    <row r="580" ht="20.25" customHeight="1">
      <c r="A580" s="176"/>
      <c r="B580" s="176"/>
      <c r="C580" s="713" t="s">
        <v>820</v>
      </c>
      <c r="D580" s="88"/>
      <c r="E580" s="88"/>
      <c r="F580" s="88"/>
      <c r="G580" s="88"/>
      <c r="H580" s="88"/>
      <c r="I580" s="66"/>
      <c r="J580" s="714"/>
      <c r="K580" s="707"/>
      <c r="L580" s="713" t="s">
        <v>821</v>
      </c>
      <c r="M580" s="88"/>
      <c r="N580" s="88"/>
      <c r="O580" s="88"/>
      <c r="P580" s="88"/>
      <c r="Q580" s="66"/>
      <c r="R580" s="176"/>
      <c r="S580" s="176"/>
      <c r="T580" s="182"/>
      <c r="U580" s="182"/>
      <c r="V580" s="728"/>
      <c r="W580" s="726"/>
      <c r="X580" s="717"/>
      <c r="Y580" s="717"/>
      <c r="Z580" s="717"/>
      <c r="AA580" s="726"/>
      <c r="AB580" s="726"/>
      <c r="AC580" s="182"/>
    </row>
    <row r="581" ht="20.25" customHeight="1">
      <c r="A581" s="176"/>
      <c r="B581" s="176"/>
      <c r="C581" s="639"/>
      <c r="I581" s="78"/>
      <c r="J581" s="706"/>
      <c r="K581" s="707"/>
      <c r="L581" s="639"/>
      <c r="Q581" s="78"/>
      <c r="R581" s="176"/>
      <c r="S581" s="176"/>
      <c r="T581" s="182"/>
      <c r="U581" s="182"/>
      <c r="V581" s="728"/>
      <c r="W581" s="726"/>
      <c r="X581" s="717"/>
      <c r="Y581" s="717"/>
      <c r="Z581" s="717"/>
      <c r="AA581" s="726"/>
      <c r="AB581" s="726"/>
      <c r="AC581" s="182"/>
    </row>
    <row r="582" ht="20.25" customHeight="1">
      <c r="A582" s="176"/>
      <c r="B582" s="176"/>
      <c r="C582" s="339"/>
      <c r="D582" s="176"/>
      <c r="E582" s="740" t="str">
        <f>'R08賦集'!C109</f>
        <v>宮川  悟</v>
      </c>
      <c r="F582" s="109"/>
      <c r="G582" s="726" t="s">
        <v>537</v>
      </c>
      <c r="I582" s="727"/>
      <c r="J582" s="706"/>
      <c r="K582" s="707"/>
      <c r="L582" s="339"/>
      <c r="M582" s="740" t="str">
        <f>E582</f>
        <v>宮川  悟</v>
      </c>
      <c r="N582" s="109"/>
      <c r="O582" s="726" t="s">
        <v>537</v>
      </c>
      <c r="Q582" s="727"/>
      <c r="R582" s="176"/>
      <c r="S582" s="176"/>
      <c r="T582" s="182"/>
      <c r="U582" s="182"/>
      <c r="V582" s="728"/>
      <c r="W582" s="726"/>
      <c r="X582" s="717"/>
      <c r="Y582" s="717"/>
      <c r="Z582" s="717"/>
      <c r="AA582" s="726"/>
      <c r="AB582" s="726"/>
      <c r="AC582" s="182"/>
    </row>
    <row r="583" ht="20.25" customHeight="1">
      <c r="A583" s="176"/>
      <c r="B583" s="176"/>
      <c r="C583" s="339"/>
      <c r="D583" s="176"/>
      <c r="E583" s="519"/>
      <c r="F583" s="519"/>
      <c r="G583" s="731"/>
      <c r="H583" s="519"/>
      <c r="I583" s="727"/>
      <c r="J583" s="706"/>
      <c r="K583" s="707"/>
      <c r="L583" s="339"/>
      <c r="M583" s="176"/>
      <c r="N583" s="176"/>
      <c r="O583" s="177"/>
      <c r="P583" s="176"/>
      <c r="Q583" s="727"/>
      <c r="R583" s="176"/>
      <c r="S583" s="176"/>
      <c r="T583" s="182"/>
      <c r="U583" s="182"/>
      <c r="V583" s="728"/>
      <c r="W583" s="726"/>
      <c r="X583" s="717"/>
      <c r="Y583" s="717"/>
      <c r="Z583" s="717"/>
      <c r="AA583" s="726"/>
      <c r="AB583" s="726"/>
      <c r="AC583" s="182"/>
    </row>
    <row r="584" ht="20.25" customHeight="1">
      <c r="A584" s="176"/>
      <c r="B584" s="176"/>
      <c r="C584" s="339"/>
      <c r="D584" s="176"/>
      <c r="E584" s="975" t="s">
        <v>707</v>
      </c>
      <c r="F584" s="736" t="str">
        <f>F586-F585</f>
        <v>2,410</v>
      </c>
      <c r="G584" s="737" t="s">
        <v>706</v>
      </c>
      <c r="H584" s="176"/>
      <c r="I584" s="727"/>
      <c r="J584" s="706"/>
      <c r="K584" s="707"/>
      <c r="L584" s="339"/>
      <c r="M584" s="176"/>
      <c r="N584" s="176"/>
      <c r="O584" s="177"/>
      <c r="P584" s="176"/>
      <c r="Q584" s="727"/>
      <c r="R584" s="176"/>
      <c r="S584" s="176"/>
      <c r="T584" s="182"/>
      <c r="U584" s="182"/>
      <c r="V584" s="728"/>
      <c r="W584" s="726"/>
      <c r="X584" s="717"/>
      <c r="Y584" s="717"/>
      <c r="Z584" s="717"/>
      <c r="AA584" s="726"/>
      <c r="AB584" s="726"/>
      <c r="AC584" s="182"/>
    </row>
    <row r="585" ht="20.25" customHeight="1">
      <c r="A585" s="176"/>
      <c r="B585" s="176"/>
      <c r="C585" s="339"/>
      <c r="D585" s="176"/>
      <c r="E585" s="976" t="s">
        <v>824</v>
      </c>
      <c r="F585" s="739" t="str">
        <f>'R08賦集'!T109</f>
        <v>500</v>
      </c>
      <c r="G585" s="737" t="s">
        <v>706</v>
      </c>
      <c r="H585" s="176"/>
      <c r="I585" s="727"/>
      <c r="J585" s="706"/>
      <c r="K585" s="707"/>
      <c r="L585" s="339"/>
      <c r="M585" s="740" t="s">
        <v>709</v>
      </c>
      <c r="N585" s="967" t="str">
        <f>F586</f>
        <v>2,910</v>
      </c>
      <c r="O585" s="742" t="s">
        <v>706</v>
      </c>
      <c r="P585" s="109"/>
      <c r="Q585" s="743"/>
      <c r="R585" s="176"/>
      <c r="S585" s="176"/>
      <c r="T585" s="182"/>
      <c r="U585" s="182"/>
      <c r="V585" s="728"/>
      <c r="W585" s="726"/>
      <c r="X585" s="717"/>
      <c r="Y585" s="717"/>
      <c r="Z585" s="717"/>
      <c r="AA585" s="726"/>
      <c r="AB585" s="726"/>
      <c r="AC585" s="182"/>
    </row>
    <row r="586" ht="20.25" customHeight="1">
      <c r="A586" s="176"/>
      <c r="B586" s="176"/>
      <c r="C586" s="339"/>
      <c r="D586" s="176"/>
      <c r="E586" s="975" t="s">
        <v>710</v>
      </c>
      <c r="F586" s="744" t="str">
        <f>'R08賦集'!X109</f>
        <v>2,910</v>
      </c>
      <c r="G586" s="737" t="s">
        <v>706</v>
      </c>
      <c r="H586" s="176"/>
      <c r="I586" s="727"/>
      <c r="J586" s="706"/>
      <c r="K586" s="707"/>
      <c r="L586" s="339"/>
      <c r="M586" s="176"/>
      <c r="N586" s="176"/>
      <c r="O586" s="177"/>
      <c r="P586" s="176"/>
      <c r="Q586" s="727"/>
      <c r="R586" s="176"/>
      <c r="S586" s="176"/>
      <c r="T586" s="182"/>
      <c r="U586" s="182"/>
      <c r="V586" s="728"/>
      <c r="W586" s="726"/>
      <c r="X586" s="717"/>
      <c r="Y586" s="717"/>
      <c r="Z586" s="717"/>
      <c r="AA586" s="726"/>
      <c r="AB586" s="726"/>
      <c r="AC586" s="182"/>
    </row>
    <row r="587" ht="20.25" customHeight="1">
      <c r="A587" s="176"/>
      <c r="B587" s="176"/>
      <c r="C587" s="339"/>
      <c r="D587" s="745" t="str">
        <f>$Y$2</f>
        <v>　上記金額を令和08年度の賦課金として、令和08年４月末日迄に納入願います。</v>
      </c>
      <c r="H587" s="176"/>
      <c r="I587" s="727"/>
      <c r="J587" s="706"/>
      <c r="K587" s="707"/>
      <c r="L587" s="339"/>
      <c r="M587" s="745" t="str">
        <f>$Z$2</f>
        <v>　上記金額を令和08年度の賦課金として領収いたしました。</v>
      </c>
      <c r="Q587" s="727"/>
      <c r="R587" s="176"/>
      <c r="S587" s="176"/>
      <c r="T587" s="182"/>
      <c r="U587" s="182"/>
      <c r="V587" s="728"/>
      <c r="W587" s="726"/>
      <c r="X587" s="717"/>
      <c r="Y587" s="717"/>
      <c r="Z587" s="717"/>
      <c r="AA587" s="726"/>
      <c r="AB587" s="726"/>
      <c r="AC587" s="182"/>
    </row>
    <row r="588" ht="20.25" customHeight="1">
      <c r="A588" s="176"/>
      <c r="B588" s="176"/>
      <c r="C588" s="339"/>
      <c r="H588" s="176"/>
      <c r="I588" s="727"/>
      <c r="J588" s="706"/>
      <c r="K588" s="707"/>
      <c r="L588" s="339"/>
      <c r="Q588" s="727"/>
      <c r="R588" s="176"/>
      <c r="S588" s="176"/>
      <c r="T588" s="182"/>
      <c r="U588" s="182"/>
      <c r="V588" s="728"/>
      <c r="W588" s="726"/>
      <c r="X588" s="717"/>
      <c r="Y588" s="717"/>
      <c r="Z588" s="717"/>
      <c r="AA588" s="726"/>
      <c r="AB588" s="726"/>
      <c r="AC588" s="182"/>
    </row>
    <row r="589" ht="20.25" customHeight="1">
      <c r="A589" s="176"/>
      <c r="B589" s="176"/>
      <c r="C589" s="339"/>
      <c r="H589" s="176"/>
      <c r="I589" s="727"/>
      <c r="J589" s="706"/>
      <c r="K589" s="707"/>
      <c r="L589" s="339"/>
      <c r="Q589" s="727"/>
      <c r="R589" s="176"/>
      <c r="S589" s="176"/>
      <c r="T589" s="182"/>
      <c r="U589" s="182"/>
      <c r="V589" s="728"/>
      <c r="W589" s="726"/>
      <c r="X589" s="717"/>
      <c r="Y589" s="717"/>
      <c r="Z589" s="717"/>
      <c r="AA589" s="726"/>
      <c r="AB589" s="726"/>
      <c r="AC589" s="182"/>
    </row>
    <row r="590" ht="20.25" customHeight="1">
      <c r="A590" s="176"/>
      <c r="B590" s="176"/>
      <c r="C590" s="339"/>
      <c r="H590" s="176"/>
      <c r="I590" s="727"/>
      <c r="J590" s="706"/>
      <c r="K590" s="707"/>
      <c r="L590" s="339"/>
      <c r="Q590" s="727"/>
      <c r="R590" s="176"/>
      <c r="S590" s="176"/>
      <c r="T590" s="182"/>
      <c r="U590" s="182"/>
      <c r="V590" s="728"/>
      <c r="W590" s="726"/>
      <c r="X590" s="717"/>
      <c r="Y590" s="717"/>
      <c r="Z590" s="717"/>
      <c r="AA590" s="726"/>
      <c r="AB590" s="726"/>
      <c r="AC590" s="182"/>
    </row>
    <row r="591" ht="20.25" customHeight="1">
      <c r="A591" s="176"/>
      <c r="B591" s="176"/>
      <c r="C591" s="339"/>
      <c r="D591" s="746" t="str">
        <f>$D$30</f>
        <v>令和08年　4　月　   日</v>
      </c>
      <c r="I591" s="747"/>
      <c r="J591" s="748"/>
      <c r="K591" s="749"/>
      <c r="L591" s="750"/>
      <c r="M591" s="726"/>
      <c r="Q591" s="747"/>
      <c r="R591" s="176"/>
      <c r="S591" s="176"/>
      <c r="T591" s="182"/>
      <c r="U591" s="182"/>
      <c r="V591" s="728"/>
      <c r="W591" s="726"/>
      <c r="X591" s="717"/>
      <c r="Y591" s="717"/>
      <c r="Z591" s="717"/>
      <c r="AA591" s="726"/>
      <c r="AB591" s="726"/>
      <c r="AC591" s="182"/>
    </row>
    <row r="592" ht="20.25" customHeight="1">
      <c r="A592" s="751"/>
      <c r="B592" s="751"/>
      <c r="C592" s="752"/>
      <c r="D592" s="753" t="str">
        <f>D14</f>
        <v>片岡農産組合長　久保田　要</v>
      </c>
      <c r="I592" s="754"/>
      <c r="J592" s="755"/>
      <c r="K592" s="756"/>
      <c r="L592" s="752"/>
      <c r="M592" s="753" t="str">
        <f>$D$796</f>
        <v>片岡農産組合長　久保田　要</v>
      </c>
      <c r="Q592" s="757"/>
      <c r="R592" s="176"/>
      <c r="S592" s="176"/>
      <c r="T592" s="182"/>
      <c r="U592" s="182"/>
      <c r="V592" s="728"/>
      <c r="W592" s="726"/>
      <c r="X592" s="717"/>
      <c r="Y592" s="717"/>
      <c r="Z592" s="717"/>
      <c r="AA592" s="726"/>
      <c r="AB592" s="726"/>
      <c r="AC592" s="182"/>
    </row>
    <row r="593" ht="20.25" customHeight="1">
      <c r="A593" s="751"/>
      <c r="B593" s="751"/>
      <c r="C593" s="752"/>
      <c r="I593" s="754"/>
      <c r="J593" s="755"/>
      <c r="K593" s="756"/>
      <c r="L593" s="752"/>
      <c r="Q593" s="757"/>
      <c r="R593" s="176"/>
      <c r="S593" s="176"/>
      <c r="T593" s="182"/>
      <c r="U593" s="182"/>
      <c r="V593" s="728"/>
      <c r="W593" s="726"/>
      <c r="X593" s="717"/>
      <c r="Y593" s="717"/>
      <c r="Z593" s="717"/>
      <c r="AA593" s="726"/>
      <c r="AB593" s="726"/>
      <c r="AC593" s="182"/>
    </row>
    <row r="594" ht="20.25" customHeight="1">
      <c r="A594" s="176"/>
      <c r="B594" s="176"/>
      <c r="C594" s="496"/>
      <c r="D594" s="497"/>
      <c r="E594" s="497"/>
      <c r="F594" s="497"/>
      <c r="G594" s="758"/>
      <c r="H594" s="497"/>
      <c r="I594" s="759"/>
      <c r="J594" s="706"/>
      <c r="K594" s="707"/>
      <c r="L594" s="496"/>
      <c r="M594" s="497"/>
      <c r="N594" s="497"/>
      <c r="O594" s="758"/>
      <c r="P594" s="497"/>
      <c r="Q594" s="759"/>
      <c r="R594" s="176"/>
      <c r="S594" s="176"/>
      <c r="T594" s="182"/>
      <c r="U594" s="182"/>
      <c r="V594" s="728"/>
      <c r="W594" s="726"/>
      <c r="X594" s="717"/>
      <c r="Y594" s="717"/>
      <c r="Z594" s="717"/>
      <c r="AA594" s="726"/>
      <c r="AB594" s="726"/>
      <c r="AC594" s="182"/>
    </row>
    <row r="595" ht="27.0" customHeight="1">
      <c r="A595" s="176"/>
      <c r="B595" s="176"/>
      <c r="C595" s="497"/>
      <c r="D595" s="497"/>
      <c r="E595" s="497"/>
      <c r="F595" s="497"/>
      <c r="G595" s="758"/>
      <c r="H595" s="497"/>
      <c r="I595" s="497"/>
      <c r="J595" s="760"/>
      <c r="K595" s="761"/>
      <c r="L595" s="497"/>
      <c r="M595" s="497"/>
      <c r="N595" s="497"/>
      <c r="O595" s="758"/>
      <c r="P595" s="497"/>
      <c r="Q595" s="497"/>
      <c r="R595" s="176"/>
      <c r="S595" s="176"/>
      <c r="T595" s="182"/>
      <c r="U595" s="182"/>
      <c r="V595" s="728"/>
      <c r="W595" s="726"/>
      <c r="X595" s="717"/>
      <c r="Y595" s="717"/>
      <c r="Z595" s="717"/>
      <c r="AA595" s="726"/>
      <c r="AB595" s="726"/>
      <c r="AC595" s="182"/>
    </row>
    <row r="596" ht="27.0" customHeight="1">
      <c r="A596" s="176"/>
      <c r="B596" s="176"/>
      <c r="C596" s="176"/>
      <c r="D596" s="176"/>
      <c r="E596" s="176"/>
      <c r="F596" s="176"/>
      <c r="G596" s="177"/>
      <c r="H596" s="176"/>
      <c r="I596" s="176"/>
      <c r="J596" s="706"/>
      <c r="K596" s="707"/>
      <c r="L596" s="176"/>
      <c r="M596" s="176"/>
      <c r="N596" s="176"/>
      <c r="O596" s="177"/>
      <c r="P596" s="176"/>
      <c r="Q596" s="176"/>
      <c r="R596" s="176"/>
      <c r="S596" s="176"/>
      <c r="T596" s="182"/>
      <c r="U596" s="182"/>
      <c r="V596" s="728"/>
      <c r="W596" s="726"/>
      <c r="X596" s="717"/>
      <c r="Y596" s="717"/>
      <c r="Z596" s="717"/>
      <c r="AA596" s="726"/>
      <c r="AB596" s="726"/>
      <c r="AC596" s="182"/>
    </row>
    <row r="597" ht="20.25" customHeight="1">
      <c r="A597" s="176"/>
      <c r="B597" s="176"/>
      <c r="C597" s="713" t="s">
        <v>820</v>
      </c>
      <c r="D597" s="88"/>
      <c r="E597" s="88"/>
      <c r="F597" s="88"/>
      <c r="G597" s="88"/>
      <c r="H597" s="88"/>
      <c r="I597" s="66"/>
      <c r="J597" s="706"/>
      <c r="K597" s="707"/>
      <c r="L597" s="713" t="s">
        <v>821</v>
      </c>
      <c r="M597" s="88"/>
      <c r="N597" s="88"/>
      <c r="O597" s="88"/>
      <c r="P597" s="88"/>
      <c r="Q597" s="66"/>
      <c r="R597" s="176"/>
      <c r="S597" s="176"/>
      <c r="T597" s="182"/>
      <c r="U597" s="182"/>
      <c r="V597" s="728"/>
      <c r="W597" s="726"/>
      <c r="X597" s="717"/>
      <c r="Y597" s="717"/>
      <c r="Z597" s="717"/>
      <c r="AA597" s="726"/>
      <c r="AB597" s="726"/>
      <c r="AC597" s="182"/>
    </row>
    <row r="598" ht="20.25" customHeight="1">
      <c r="A598" s="176"/>
      <c r="B598" s="176"/>
      <c r="C598" s="639"/>
      <c r="I598" s="78"/>
      <c r="J598" s="706"/>
      <c r="K598" s="707"/>
      <c r="L598" s="639"/>
      <c r="Q598" s="78"/>
      <c r="R598" s="176"/>
      <c r="S598" s="176"/>
      <c r="T598" s="182"/>
      <c r="U598" s="182"/>
      <c r="V598" s="728"/>
      <c r="W598" s="726"/>
      <c r="X598" s="717"/>
      <c r="Y598" s="717"/>
      <c r="Z598" s="717"/>
      <c r="AA598" s="726"/>
      <c r="AB598" s="726"/>
      <c r="AC598" s="182"/>
    </row>
    <row r="599" ht="20.25" customHeight="1">
      <c r="A599" s="176"/>
      <c r="B599" s="176"/>
      <c r="C599" s="969"/>
      <c r="D599" s="970"/>
      <c r="E599" s="971" t="str">
        <f>'R08賦集'!C110</f>
        <v>宮川 茂樹</v>
      </c>
      <c r="G599" s="726" t="s">
        <v>537</v>
      </c>
      <c r="I599" s="972"/>
      <c r="J599" s="706"/>
      <c r="K599" s="707"/>
      <c r="L599" s="339"/>
      <c r="M599" s="740" t="str">
        <f>E599</f>
        <v>宮川 茂樹</v>
      </c>
      <c r="N599" s="109"/>
      <c r="O599" s="726" t="s">
        <v>537</v>
      </c>
      <c r="Q599" s="727"/>
      <c r="R599" s="176"/>
      <c r="S599" s="176"/>
      <c r="T599" s="182"/>
      <c r="U599" s="182"/>
      <c r="V599" s="728"/>
      <c r="W599" s="726"/>
      <c r="X599" s="717"/>
      <c r="Y599" s="717"/>
      <c r="Z599" s="717"/>
      <c r="AA599" s="726"/>
      <c r="AB599" s="726"/>
      <c r="AC599" s="182"/>
    </row>
    <row r="600" ht="20.25" customHeight="1">
      <c r="A600" s="176"/>
      <c r="B600" s="176"/>
      <c r="C600" s="339"/>
      <c r="D600" s="176"/>
      <c r="E600" s="973"/>
      <c r="F600" s="973"/>
      <c r="G600" s="974"/>
      <c r="H600" s="519"/>
      <c r="I600" s="727"/>
      <c r="J600" s="706"/>
      <c r="K600" s="707"/>
      <c r="L600" s="339"/>
      <c r="M600" s="176"/>
      <c r="N600" s="176"/>
      <c r="O600" s="177"/>
      <c r="P600" s="176"/>
      <c r="Q600" s="727"/>
      <c r="R600" s="176"/>
      <c r="S600" s="176"/>
      <c r="T600" s="182"/>
      <c r="U600" s="182"/>
      <c r="V600" s="728"/>
      <c r="W600" s="726"/>
      <c r="X600" s="717"/>
      <c r="Y600" s="717"/>
      <c r="Z600" s="717"/>
      <c r="AA600" s="726"/>
      <c r="AB600" s="726"/>
      <c r="AC600" s="182"/>
    </row>
    <row r="601" ht="20.25" customHeight="1">
      <c r="A601" s="176"/>
      <c r="B601" s="176"/>
      <c r="C601" s="339"/>
      <c r="D601" s="176"/>
      <c r="E601" s="975" t="s">
        <v>707</v>
      </c>
      <c r="F601" s="736" t="str">
        <f>F603-F602</f>
        <v>6,060</v>
      </c>
      <c r="G601" s="737" t="s">
        <v>706</v>
      </c>
      <c r="H601" s="176"/>
      <c r="I601" s="727"/>
      <c r="J601" s="706"/>
      <c r="K601" s="707"/>
      <c r="L601" s="339"/>
      <c r="M601" s="176"/>
      <c r="N601" s="176"/>
      <c r="O601" s="177"/>
      <c r="P601" s="176"/>
      <c r="Q601" s="727"/>
      <c r="R601" s="176"/>
      <c r="S601" s="176"/>
      <c r="T601" s="182"/>
      <c r="U601" s="182"/>
      <c r="V601" s="728"/>
      <c r="W601" s="726"/>
      <c r="X601" s="717"/>
      <c r="Y601" s="717"/>
      <c r="Z601" s="717"/>
      <c r="AA601" s="726"/>
      <c r="AB601" s="726"/>
      <c r="AC601" s="182"/>
    </row>
    <row r="602" ht="20.25" customHeight="1">
      <c r="A602" s="176"/>
      <c r="B602" s="176"/>
      <c r="C602" s="339"/>
      <c r="D602" s="176"/>
      <c r="E602" s="976" t="s">
        <v>824</v>
      </c>
      <c r="F602" s="739" t="str">
        <f>'R08賦集'!T110</f>
        <v>500</v>
      </c>
      <c r="G602" s="737" t="s">
        <v>706</v>
      </c>
      <c r="H602" s="176"/>
      <c r="I602" s="727"/>
      <c r="J602" s="706"/>
      <c r="K602" s="707"/>
      <c r="L602" s="339"/>
      <c r="M602" s="740" t="s">
        <v>709</v>
      </c>
      <c r="N602" s="967" t="str">
        <f>F603</f>
        <v>6,560</v>
      </c>
      <c r="O602" s="742" t="s">
        <v>706</v>
      </c>
      <c r="P602" s="109"/>
      <c r="Q602" s="743"/>
      <c r="R602" s="176"/>
      <c r="S602" s="176"/>
      <c r="T602" s="182"/>
      <c r="U602" s="182"/>
      <c r="V602" s="728"/>
      <c r="W602" s="726"/>
      <c r="X602" s="717"/>
      <c r="Y602" s="717"/>
      <c r="Z602" s="717"/>
      <c r="AA602" s="726"/>
      <c r="AB602" s="726"/>
      <c r="AC602" s="182"/>
    </row>
    <row r="603" ht="20.25" customHeight="1">
      <c r="A603" s="176"/>
      <c r="B603" s="176"/>
      <c r="C603" s="339"/>
      <c r="D603" s="176"/>
      <c r="E603" s="975" t="s">
        <v>710</v>
      </c>
      <c r="F603" s="744" t="str">
        <f>'R08賦集'!X110</f>
        <v>6,560</v>
      </c>
      <c r="G603" s="737" t="s">
        <v>706</v>
      </c>
      <c r="H603" s="176"/>
      <c r="I603" s="727"/>
      <c r="J603" s="706"/>
      <c r="K603" s="707"/>
      <c r="L603" s="339"/>
      <c r="M603" s="176"/>
      <c r="N603" s="176"/>
      <c r="O603" s="177"/>
      <c r="P603" s="176"/>
      <c r="Q603" s="727"/>
      <c r="R603" s="176"/>
      <c r="S603" s="176"/>
      <c r="T603" s="182"/>
      <c r="U603" s="182"/>
      <c r="V603" s="728"/>
      <c r="W603" s="726"/>
      <c r="X603" s="717"/>
      <c r="Y603" s="717"/>
      <c r="Z603" s="717"/>
      <c r="AA603" s="726"/>
      <c r="AB603" s="726"/>
      <c r="AC603" s="182"/>
    </row>
    <row r="604" ht="20.25" customHeight="1">
      <c r="A604" s="176"/>
      <c r="B604" s="176"/>
      <c r="C604" s="339"/>
      <c r="D604" s="745" t="str">
        <f>$Y$2</f>
        <v>　上記金額を令和08年度の賦課金として、令和08年４月末日迄に納入願います。</v>
      </c>
      <c r="H604" s="176"/>
      <c r="I604" s="727"/>
      <c r="J604" s="706"/>
      <c r="K604" s="707"/>
      <c r="L604" s="339"/>
      <c r="M604" s="745" t="str">
        <f>$Z$2</f>
        <v>　上記金額を令和08年度の賦課金として領収いたしました。</v>
      </c>
      <c r="Q604" s="727"/>
      <c r="R604" s="176"/>
      <c r="S604" s="176"/>
      <c r="T604" s="182"/>
      <c r="U604" s="182"/>
      <c r="V604" s="728"/>
      <c r="W604" s="726"/>
      <c r="X604" s="717"/>
      <c r="Y604" s="717"/>
      <c r="Z604" s="717"/>
      <c r="AA604" s="726"/>
      <c r="AB604" s="726"/>
      <c r="AC604" s="182"/>
    </row>
    <row r="605" ht="20.25" customHeight="1">
      <c r="A605" s="176"/>
      <c r="B605" s="176"/>
      <c r="C605" s="339"/>
      <c r="H605" s="176"/>
      <c r="I605" s="727"/>
      <c r="J605" s="706"/>
      <c r="K605" s="707"/>
      <c r="L605" s="339"/>
      <c r="Q605" s="727"/>
      <c r="R605" s="176"/>
      <c r="S605" s="176"/>
      <c r="T605" s="182"/>
      <c r="U605" s="182"/>
      <c r="V605" s="728"/>
      <c r="W605" s="726"/>
      <c r="X605" s="717"/>
      <c r="Y605" s="717"/>
      <c r="Z605" s="717"/>
      <c r="AA605" s="726"/>
      <c r="AB605" s="726"/>
      <c r="AC605" s="182"/>
    </row>
    <row r="606" ht="20.25" customHeight="1">
      <c r="A606" s="176"/>
      <c r="B606" s="176"/>
      <c r="C606" s="339"/>
      <c r="H606" s="176"/>
      <c r="I606" s="727"/>
      <c r="J606" s="706"/>
      <c r="K606" s="707"/>
      <c r="L606" s="339"/>
      <c r="Q606" s="727"/>
      <c r="R606" s="176"/>
      <c r="S606" s="176"/>
      <c r="T606" s="182"/>
      <c r="U606" s="182"/>
      <c r="V606" s="728"/>
      <c r="W606" s="726"/>
      <c r="X606" s="717"/>
      <c r="Y606" s="717"/>
      <c r="Z606" s="717"/>
      <c r="AA606" s="726"/>
      <c r="AB606" s="726"/>
      <c r="AC606" s="182"/>
    </row>
    <row r="607" ht="20.25" customHeight="1">
      <c r="A607" s="176"/>
      <c r="B607" s="176"/>
      <c r="C607" s="339"/>
      <c r="H607" s="176"/>
      <c r="I607" s="727"/>
      <c r="J607" s="706"/>
      <c r="K607" s="707"/>
      <c r="L607" s="339"/>
      <c r="Q607" s="727"/>
      <c r="R607" s="176"/>
      <c r="S607" s="176"/>
      <c r="T607" s="182"/>
      <c r="U607" s="182"/>
      <c r="V607" s="728"/>
      <c r="W607" s="726"/>
      <c r="X607" s="717"/>
      <c r="Y607" s="717"/>
      <c r="Z607" s="717"/>
      <c r="AA607" s="726"/>
      <c r="AB607" s="726"/>
      <c r="AC607" s="182"/>
    </row>
    <row r="608" ht="20.25" customHeight="1">
      <c r="A608" s="176"/>
      <c r="B608" s="176"/>
      <c r="C608" s="339"/>
      <c r="D608" s="746" t="str">
        <f>$D$30</f>
        <v>令和08年　4　月　   日</v>
      </c>
      <c r="I608" s="977"/>
      <c r="J608" s="706"/>
      <c r="K608" s="707"/>
      <c r="L608" s="750"/>
      <c r="M608" s="726"/>
      <c r="Q608" s="747"/>
      <c r="R608" s="176"/>
      <c r="S608" s="176"/>
      <c r="T608" s="182"/>
      <c r="U608" s="182"/>
      <c r="V608" s="728"/>
      <c r="W608" s="726"/>
      <c r="X608" s="717"/>
      <c r="Y608" s="717"/>
      <c r="Z608" s="717"/>
      <c r="AA608" s="726"/>
      <c r="AB608" s="726"/>
      <c r="AC608" s="182"/>
    </row>
    <row r="609" ht="20.25" customHeight="1">
      <c r="A609" s="176"/>
      <c r="B609" s="176"/>
      <c r="C609" s="339"/>
      <c r="D609" s="753" t="str">
        <f>D14</f>
        <v>片岡農産組合長　久保田　要</v>
      </c>
      <c r="I609" s="727"/>
      <c r="J609" s="706"/>
      <c r="K609" s="707"/>
      <c r="L609" s="752"/>
      <c r="M609" s="753" t="str">
        <f>$D$796</f>
        <v>片岡農産組合長　久保田　要</v>
      </c>
      <c r="Q609" s="757"/>
      <c r="R609" s="176"/>
      <c r="S609" s="176"/>
      <c r="T609" s="182"/>
      <c r="U609" s="182"/>
      <c r="V609" s="728"/>
      <c r="W609" s="726"/>
      <c r="X609" s="717"/>
      <c r="Y609" s="717"/>
      <c r="Z609" s="717"/>
      <c r="AA609" s="726"/>
      <c r="AB609" s="726"/>
      <c r="AC609" s="182"/>
    </row>
    <row r="610" ht="20.25" customHeight="1">
      <c r="A610" s="176"/>
      <c r="B610" s="176"/>
      <c r="C610" s="339"/>
      <c r="I610" s="727"/>
      <c r="J610" s="706"/>
      <c r="K610" s="707"/>
      <c r="L610" s="752"/>
      <c r="Q610" s="757"/>
      <c r="R610" s="176"/>
      <c r="S610" s="176"/>
      <c r="T610" s="182"/>
      <c r="U610" s="182"/>
      <c r="V610" s="728"/>
      <c r="W610" s="726"/>
      <c r="X610" s="717"/>
      <c r="Y610" s="717"/>
      <c r="Z610" s="717"/>
      <c r="AA610" s="726"/>
      <c r="AB610" s="726"/>
      <c r="AC610" s="182"/>
    </row>
    <row r="611" ht="20.25" customHeight="1">
      <c r="A611" s="176"/>
      <c r="B611" s="176"/>
      <c r="C611" s="496"/>
      <c r="D611" s="497"/>
      <c r="E611" s="497"/>
      <c r="F611" s="497"/>
      <c r="G611" s="758"/>
      <c r="H611" s="497"/>
      <c r="I611" s="759"/>
      <c r="J611" s="706"/>
      <c r="K611" s="707"/>
      <c r="L611" s="496"/>
      <c r="M611" s="497"/>
      <c r="N611" s="497"/>
      <c r="O611" s="758"/>
      <c r="P611" s="497"/>
      <c r="Q611" s="759"/>
      <c r="R611" s="176"/>
      <c r="S611" s="176"/>
      <c r="T611" s="182"/>
      <c r="U611" s="182"/>
      <c r="V611" s="728"/>
      <c r="W611" s="726"/>
      <c r="X611" s="717"/>
      <c r="Y611" s="717"/>
      <c r="Z611" s="717"/>
      <c r="AA611" s="726"/>
      <c r="AB611" s="726"/>
      <c r="AC611" s="182"/>
    </row>
    <row r="612" ht="27.0" customHeight="1">
      <c r="A612" s="176"/>
      <c r="B612" s="176"/>
      <c r="C612" s="176"/>
      <c r="D612" s="176"/>
      <c r="E612" s="176"/>
      <c r="F612" s="176"/>
      <c r="G612" s="177"/>
      <c r="H612" s="176"/>
      <c r="I612" s="176"/>
      <c r="J612" s="706"/>
      <c r="K612" s="707"/>
      <c r="L612" s="176"/>
      <c r="M612" s="176"/>
      <c r="N612" s="176"/>
      <c r="O612" s="177"/>
      <c r="P612" s="176"/>
      <c r="Q612" s="176"/>
      <c r="R612" s="176"/>
      <c r="S612" s="176"/>
      <c r="T612" s="182"/>
      <c r="U612" s="182"/>
      <c r="V612" s="728"/>
      <c r="W612" s="726"/>
      <c r="X612" s="717"/>
      <c r="Y612" s="717"/>
      <c r="Z612" s="717"/>
      <c r="AA612" s="726"/>
      <c r="AB612" s="726"/>
      <c r="AC612" s="182"/>
    </row>
    <row r="613" ht="27.0" customHeight="1">
      <c r="A613" s="176"/>
      <c r="B613" s="176"/>
      <c r="C613" s="176"/>
      <c r="D613" s="176"/>
      <c r="E613" s="176"/>
      <c r="F613" s="176"/>
      <c r="G613" s="177"/>
      <c r="H613" s="176"/>
      <c r="I613" s="176"/>
      <c r="J613" s="706"/>
      <c r="K613" s="707"/>
      <c r="L613" s="176"/>
      <c r="M613" s="176"/>
      <c r="N613" s="176"/>
      <c r="O613" s="177"/>
      <c r="P613" s="176"/>
      <c r="Q613" s="176"/>
      <c r="R613" s="176"/>
      <c r="S613" s="176"/>
      <c r="T613" s="182"/>
      <c r="U613" s="182"/>
      <c r="V613" s="728"/>
      <c r="W613" s="726"/>
      <c r="X613" s="717"/>
      <c r="Y613" s="717"/>
      <c r="Z613" s="717"/>
      <c r="AA613" s="726"/>
      <c r="AB613" s="726"/>
      <c r="AC613" s="182"/>
    </row>
    <row r="614" ht="20.25" customHeight="1">
      <c r="A614" s="176"/>
      <c r="B614" s="176"/>
      <c r="C614" s="713" t="s">
        <v>820</v>
      </c>
      <c r="D614" s="88"/>
      <c r="E614" s="88"/>
      <c r="F614" s="88"/>
      <c r="G614" s="88"/>
      <c r="H614" s="88"/>
      <c r="I614" s="66"/>
      <c r="J614" s="714"/>
      <c r="K614" s="707"/>
      <c r="L614" s="713" t="s">
        <v>821</v>
      </c>
      <c r="M614" s="88"/>
      <c r="N614" s="88"/>
      <c r="O614" s="88"/>
      <c r="P614" s="88"/>
      <c r="Q614" s="66"/>
      <c r="R614" s="176"/>
      <c r="S614" s="176"/>
      <c r="T614" s="182"/>
      <c r="U614" s="182"/>
      <c r="V614" s="728"/>
      <c r="W614" s="726"/>
      <c r="X614" s="717"/>
      <c r="Y614" s="717"/>
      <c r="Z614" s="717"/>
      <c r="AA614" s="726"/>
      <c r="AB614" s="726"/>
      <c r="AC614" s="182"/>
    </row>
    <row r="615" ht="20.25" customHeight="1">
      <c r="A615" s="176"/>
      <c r="B615" s="176"/>
      <c r="C615" s="639"/>
      <c r="I615" s="78"/>
      <c r="J615" s="706"/>
      <c r="K615" s="707"/>
      <c r="L615" s="639"/>
      <c r="Q615" s="78"/>
      <c r="R615" s="176"/>
      <c r="S615" s="176"/>
      <c r="T615" s="182"/>
      <c r="U615" s="182"/>
      <c r="V615" s="728"/>
      <c r="W615" s="726"/>
      <c r="X615" s="717"/>
      <c r="Y615" s="717"/>
      <c r="Z615" s="717"/>
      <c r="AA615" s="726"/>
      <c r="AB615" s="726"/>
      <c r="AC615" s="182"/>
    </row>
    <row r="616" ht="20.25" customHeight="1">
      <c r="A616" s="176"/>
      <c r="B616" s="176"/>
      <c r="C616" s="339"/>
      <c r="D616" s="176"/>
      <c r="E616" s="740" t="str">
        <f>'R08賦集'!C111</f>
        <v>宮川 隆次</v>
      </c>
      <c r="F616" s="109"/>
      <c r="G616" s="726" t="s">
        <v>537</v>
      </c>
      <c r="I616" s="727"/>
      <c r="J616" s="706"/>
      <c r="K616" s="707"/>
      <c r="L616" s="339"/>
      <c r="M616" s="740" t="str">
        <f>E616</f>
        <v>宮川 隆次</v>
      </c>
      <c r="N616" s="109"/>
      <c r="O616" s="726" t="s">
        <v>537</v>
      </c>
      <c r="Q616" s="727"/>
      <c r="R616" s="176"/>
      <c r="S616" s="176"/>
      <c r="T616" s="182"/>
      <c r="U616" s="182"/>
      <c r="V616" s="728"/>
      <c r="W616" s="726"/>
      <c r="X616" s="717"/>
      <c r="Y616" s="717"/>
      <c r="Z616" s="717"/>
      <c r="AA616" s="726"/>
      <c r="AB616" s="726"/>
      <c r="AC616" s="182"/>
    </row>
    <row r="617" ht="20.25" customHeight="1">
      <c r="A617" s="176"/>
      <c r="B617" s="176"/>
      <c r="C617" s="339"/>
      <c r="D617" s="176"/>
      <c r="E617" s="519"/>
      <c r="F617" s="519"/>
      <c r="G617" s="731"/>
      <c r="H617" s="519"/>
      <c r="I617" s="727"/>
      <c r="J617" s="706"/>
      <c r="K617" s="707"/>
      <c r="L617" s="339"/>
      <c r="M617" s="176"/>
      <c r="N617" s="176"/>
      <c r="O617" s="177"/>
      <c r="P617" s="176"/>
      <c r="Q617" s="727"/>
      <c r="R617" s="176"/>
      <c r="S617" s="176"/>
      <c r="T617" s="182"/>
      <c r="U617" s="182"/>
      <c r="V617" s="728"/>
      <c r="W617" s="726"/>
      <c r="X617" s="717"/>
      <c r="Y617" s="717"/>
      <c r="Z617" s="717"/>
      <c r="AA617" s="726"/>
      <c r="AB617" s="726"/>
      <c r="AC617" s="182"/>
    </row>
    <row r="618" ht="20.25" customHeight="1">
      <c r="A618" s="176"/>
      <c r="B618" s="176"/>
      <c r="C618" s="339"/>
      <c r="D618" s="176"/>
      <c r="E618" s="975" t="s">
        <v>707</v>
      </c>
      <c r="F618" s="736" t="str">
        <f>F620-F619</f>
        <v>3,320</v>
      </c>
      <c r="G618" s="737" t="s">
        <v>706</v>
      </c>
      <c r="H618" s="176"/>
      <c r="I618" s="727"/>
      <c r="J618" s="706"/>
      <c r="K618" s="707"/>
      <c r="L618" s="339"/>
      <c r="M618" s="176"/>
      <c r="N618" s="176"/>
      <c r="O618" s="177"/>
      <c r="P618" s="176"/>
      <c r="Q618" s="727"/>
      <c r="R618" s="176"/>
      <c r="S618" s="176"/>
      <c r="T618" s="182"/>
      <c r="U618" s="182"/>
      <c r="V618" s="728"/>
      <c r="W618" s="726"/>
      <c r="X618" s="717"/>
      <c r="Y618" s="717"/>
      <c r="Z618" s="717"/>
      <c r="AA618" s="726"/>
      <c r="AB618" s="726"/>
      <c r="AC618" s="182"/>
    </row>
    <row r="619" ht="20.25" customHeight="1">
      <c r="A619" s="176"/>
      <c r="B619" s="176"/>
      <c r="C619" s="339"/>
      <c r="D619" s="176"/>
      <c r="E619" s="976" t="s">
        <v>824</v>
      </c>
      <c r="F619" s="739" t="str">
        <f>'R08賦集'!T111</f>
        <v>500</v>
      </c>
      <c r="G619" s="737" t="s">
        <v>706</v>
      </c>
      <c r="H619" s="176"/>
      <c r="I619" s="727"/>
      <c r="J619" s="706"/>
      <c r="K619" s="707"/>
      <c r="L619" s="339"/>
      <c r="M619" s="740" t="s">
        <v>709</v>
      </c>
      <c r="N619" s="967" t="str">
        <f>F620</f>
        <v>3,820</v>
      </c>
      <c r="O619" s="742" t="s">
        <v>706</v>
      </c>
      <c r="P619" s="109"/>
      <c r="Q619" s="743"/>
      <c r="R619" s="176"/>
      <c r="S619" s="176"/>
      <c r="T619" s="182"/>
      <c r="U619" s="182"/>
      <c r="V619" s="728"/>
      <c r="W619" s="726"/>
      <c r="X619" s="717"/>
      <c r="Y619" s="717"/>
      <c r="Z619" s="717"/>
      <c r="AA619" s="726"/>
      <c r="AB619" s="726"/>
      <c r="AC619" s="182"/>
    </row>
    <row r="620" ht="20.25" customHeight="1">
      <c r="A620" s="176"/>
      <c r="B620" s="176"/>
      <c r="C620" s="339"/>
      <c r="D620" s="176"/>
      <c r="E620" s="975" t="s">
        <v>710</v>
      </c>
      <c r="F620" s="744" t="str">
        <f>'R08賦集'!X111</f>
        <v>3,820</v>
      </c>
      <c r="G620" s="737" t="s">
        <v>706</v>
      </c>
      <c r="H620" s="176"/>
      <c r="I620" s="727"/>
      <c r="J620" s="706"/>
      <c r="K620" s="707"/>
      <c r="L620" s="339"/>
      <c r="M620" s="176"/>
      <c r="N620" s="176"/>
      <c r="O620" s="177"/>
      <c r="P620" s="176"/>
      <c r="Q620" s="727"/>
      <c r="R620" s="176"/>
      <c r="S620" s="176"/>
      <c r="T620" s="182"/>
      <c r="U620" s="182"/>
      <c r="V620" s="728"/>
      <c r="W620" s="726"/>
      <c r="X620" s="717"/>
      <c r="Y620" s="717"/>
      <c r="Z620" s="717"/>
      <c r="AA620" s="726"/>
      <c r="AB620" s="726"/>
      <c r="AC620" s="182"/>
    </row>
    <row r="621" ht="20.25" customHeight="1">
      <c r="A621" s="176"/>
      <c r="B621" s="176"/>
      <c r="C621" s="339"/>
      <c r="D621" s="745" t="str">
        <f>$Y$2</f>
        <v>　上記金額を令和08年度の賦課金として、令和08年４月末日迄に納入願います。</v>
      </c>
      <c r="H621" s="176"/>
      <c r="I621" s="727"/>
      <c r="J621" s="706"/>
      <c r="K621" s="707"/>
      <c r="L621" s="339"/>
      <c r="M621" s="745" t="str">
        <f>$Z$2</f>
        <v>　上記金額を令和08年度の賦課金として領収いたしました。</v>
      </c>
      <c r="Q621" s="727"/>
      <c r="R621" s="176"/>
      <c r="S621" s="176"/>
      <c r="T621" s="182"/>
      <c r="U621" s="182"/>
      <c r="V621" s="728"/>
      <c r="W621" s="726"/>
      <c r="X621" s="717"/>
      <c r="Y621" s="717"/>
      <c r="Z621" s="717"/>
      <c r="AA621" s="726"/>
      <c r="AB621" s="726"/>
      <c r="AC621" s="182"/>
    </row>
    <row r="622" ht="20.25" customHeight="1">
      <c r="A622" s="176"/>
      <c r="B622" s="176"/>
      <c r="C622" s="339"/>
      <c r="H622" s="176"/>
      <c r="I622" s="727"/>
      <c r="J622" s="706"/>
      <c r="K622" s="707"/>
      <c r="L622" s="339"/>
      <c r="Q622" s="727"/>
      <c r="R622" s="176"/>
      <c r="S622" s="176"/>
      <c r="T622" s="182"/>
      <c r="U622" s="182"/>
      <c r="V622" s="728"/>
      <c r="W622" s="726"/>
      <c r="X622" s="717"/>
      <c r="Y622" s="717"/>
      <c r="Z622" s="717"/>
      <c r="AA622" s="726"/>
      <c r="AB622" s="726"/>
      <c r="AC622" s="182"/>
    </row>
    <row r="623" ht="20.25" customHeight="1">
      <c r="A623" s="176"/>
      <c r="B623" s="176"/>
      <c r="C623" s="339"/>
      <c r="H623" s="176"/>
      <c r="I623" s="727"/>
      <c r="J623" s="706"/>
      <c r="K623" s="707"/>
      <c r="L623" s="339"/>
      <c r="Q623" s="727"/>
      <c r="R623" s="176"/>
      <c r="S623" s="176"/>
      <c r="T623" s="182"/>
      <c r="U623" s="182"/>
      <c r="V623" s="728"/>
      <c r="W623" s="726"/>
      <c r="X623" s="717"/>
      <c r="Y623" s="717"/>
      <c r="Z623" s="717"/>
      <c r="AA623" s="726"/>
      <c r="AB623" s="726"/>
      <c r="AC623" s="182"/>
    </row>
    <row r="624" ht="20.25" customHeight="1">
      <c r="A624" s="176"/>
      <c r="B624" s="176"/>
      <c r="C624" s="339"/>
      <c r="H624" s="176"/>
      <c r="I624" s="727"/>
      <c r="J624" s="706"/>
      <c r="K624" s="707"/>
      <c r="L624" s="339"/>
      <c r="Q624" s="727"/>
      <c r="R624" s="176"/>
      <c r="S624" s="176"/>
      <c r="T624" s="182"/>
      <c r="U624" s="182"/>
      <c r="V624" s="728"/>
      <c r="W624" s="726"/>
      <c r="X624" s="717"/>
      <c r="Y624" s="717"/>
      <c r="Z624" s="717"/>
      <c r="AA624" s="726"/>
      <c r="AB624" s="726"/>
      <c r="AC624" s="182"/>
    </row>
    <row r="625" ht="20.25" customHeight="1">
      <c r="A625" s="176"/>
      <c r="B625" s="176"/>
      <c r="C625" s="339"/>
      <c r="D625" s="746" t="str">
        <f>$D$30</f>
        <v>令和08年　4　月　   日</v>
      </c>
      <c r="I625" s="747"/>
      <c r="J625" s="748"/>
      <c r="K625" s="749"/>
      <c r="L625" s="750"/>
      <c r="M625" s="726"/>
      <c r="Q625" s="747"/>
      <c r="R625" s="176"/>
      <c r="S625" s="176"/>
      <c r="T625" s="182"/>
      <c r="U625" s="182"/>
      <c r="V625" s="728"/>
      <c r="W625" s="726"/>
      <c r="X625" s="717"/>
      <c r="Y625" s="717"/>
      <c r="Z625" s="717"/>
      <c r="AA625" s="726"/>
      <c r="AB625" s="726"/>
      <c r="AC625" s="182"/>
    </row>
    <row r="626" ht="20.25" customHeight="1">
      <c r="A626" s="751"/>
      <c r="B626" s="751"/>
      <c r="C626" s="752"/>
      <c r="D626" s="753" t="str">
        <f>D14</f>
        <v>片岡農産組合長　久保田　要</v>
      </c>
      <c r="I626" s="754"/>
      <c r="J626" s="755"/>
      <c r="K626" s="756"/>
      <c r="L626" s="752"/>
      <c r="M626" s="753" t="str">
        <f>$D$796</f>
        <v>片岡農産組合長　久保田　要</v>
      </c>
      <c r="Q626" s="757"/>
      <c r="R626" s="176"/>
      <c r="S626" s="176"/>
      <c r="T626" s="182"/>
      <c r="U626" s="182"/>
      <c r="V626" s="728"/>
      <c r="W626" s="726"/>
      <c r="X626" s="717"/>
      <c r="Y626" s="717"/>
      <c r="Z626" s="717"/>
      <c r="AA626" s="726"/>
      <c r="AB626" s="726"/>
      <c r="AC626" s="182"/>
    </row>
    <row r="627" ht="20.25" customHeight="1">
      <c r="A627" s="751"/>
      <c r="B627" s="751"/>
      <c r="C627" s="752"/>
      <c r="I627" s="754"/>
      <c r="J627" s="755"/>
      <c r="K627" s="756"/>
      <c r="L627" s="752"/>
      <c r="Q627" s="757"/>
      <c r="R627" s="176"/>
      <c r="S627" s="176"/>
      <c r="T627" s="182"/>
      <c r="U627" s="182"/>
      <c r="V627" s="728"/>
      <c r="W627" s="726"/>
      <c r="X627" s="717"/>
      <c r="Y627" s="717"/>
      <c r="Z627" s="717"/>
      <c r="AA627" s="726"/>
      <c r="AB627" s="726"/>
      <c r="AC627" s="182"/>
    </row>
    <row r="628" ht="20.25" customHeight="1">
      <c r="A628" s="176"/>
      <c r="B628" s="176"/>
      <c r="C628" s="496"/>
      <c r="D628" s="497"/>
      <c r="E628" s="497"/>
      <c r="F628" s="497"/>
      <c r="G628" s="758"/>
      <c r="H628" s="497"/>
      <c r="I628" s="759"/>
      <c r="J628" s="706"/>
      <c r="K628" s="707"/>
      <c r="L628" s="496"/>
      <c r="M628" s="497"/>
      <c r="N628" s="497"/>
      <c r="O628" s="758"/>
      <c r="P628" s="497"/>
      <c r="Q628" s="759"/>
      <c r="R628" s="176"/>
      <c r="S628" s="176"/>
      <c r="T628" s="182"/>
      <c r="U628" s="182"/>
      <c r="V628" s="728"/>
      <c r="W628" s="726"/>
      <c r="X628" s="717"/>
      <c r="Y628" s="717"/>
      <c r="Z628" s="717"/>
      <c r="AA628" s="726"/>
      <c r="AB628" s="726"/>
      <c r="AC628" s="182"/>
    </row>
    <row r="629" ht="27.0" customHeight="1">
      <c r="A629" s="176"/>
      <c r="B629" s="176"/>
      <c r="C629" s="497"/>
      <c r="D629" s="497"/>
      <c r="E629" s="497"/>
      <c r="F629" s="497"/>
      <c r="G629" s="758"/>
      <c r="H629" s="497"/>
      <c r="I629" s="497"/>
      <c r="J629" s="760"/>
      <c r="K629" s="761"/>
      <c r="L629" s="497"/>
      <c r="M629" s="497"/>
      <c r="N629" s="497"/>
      <c r="O629" s="758"/>
      <c r="P629" s="497"/>
      <c r="Q629" s="497"/>
      <c r="R629" s="176"/>
      <c r="S629" s="176"/>
      <c r="T629" s="182"/>
      <c r="U629" s="182"/>
      <c r="V629" s="728"/>
      <c r="W629" s="726"/>
      <c r="X629" s="717"/>
      <c r="Y629" s="717"/>
      <c r="Z629" s="717"/>
      <c r="AA629" s="726"/>
      <c r="AB629" s="726"/>
      <c r="AC629" s="182"/>
    </row>
    <row r="630" ht="27.0" customHeight="1">
      <c r="A630" s="176"/>
      <c r="B630" s="176"/>
      <c r="C630" s="176"/>
      <c r="D630" s="176"/>
      <c r="E630" s="176"/>
      <c r="F630" s="176"/>
      <c r="G630" s="177"/>
      <c r="H630" s="176"/>
      <c r="I630" s="176"/>
      <c r="J630" s="706"/>
      <c r="K630" s="707"/>
      <c r="L630" s="176"/>
      <c r="M630" s="176"/>
      <c r="N630" s="176"/>
      <c r="O630" s="177"/>
      <c r="P630" s="176"/>
      <c r="Q630" s="176"/>
      <c r="R630" s="176"/>
      <c r="S630" s="176"/>
      <c r="T630" s="182"/>
      <c r="U630" s="182"/>
      <c r="V630" s="728"/>
      <c r="W630" s="726"/>
      <c r="X630" s="717"/>
      <c r="Y630" s="717"/>
      <c r="Z630" s="717"/>
      <c r="AA630" s="726"/>
      <c r="AB630" s="726"/>
      <c r="AC630" s="182"/>
    </row>
    <row r="631" ht="20.25" customHeight="1">
      <c r="A631" s="176"/>
      <c r="B631" s="176"/>
      <c r="C631" s="713" t="s">
        <v>820</v>
      </c>
      <c r="D631" s="88"/>
      <c r="E631" s="88"/>
      <c r="F631" s="88"/>
      <c r="G631" s="88"/>
      <c r="H631" s="88"/>
      <c r="I631" s="66"/>
      <c r="J631" s="706"/>
      <c r="K631" s="707"/>
      <c r="L631" s="713" t="s">
        <v>821</v>
      </c>
      <c r="M631" s="88"/>
      <c r="N631" s="88"/>
      <c r="O631" s="88"/>
      <c r="P631" s="88"/>
      <c r="Q631" s="66"/>
      <c r="R631" s="176"/>
      <c r="S631" s="176"/>
      <c r="T631" s="182"/>
      <c r="U631" s="182"/>
      <c r="V631" s="728"/>
      <c r="W631" s="726"/>
      <c r="X631" s="717"/>
      <c r="Y631" s="717"/>
      <c r="Z631" s="717"/>
      <c r="AA631" s="726"/>
      <c r="AB631" s="726"/>
      <c r="AC631" s="182"/>
    </row>
    <row r="632" ht="20.25" customHeight="1">
      <c r="A632" s="176"/>
      <c r="B632" s="176"/>
      <c r="C632" s="639"/>
      <c r="I632" s="78"/>
      <c r="J632" s="706"/>
      <c r="K632" s="707"/>
      <c r="L632" s="639"/>
      <c r="Q632" s="78"/>
      <c r="R632" s="176"/>
      <c r="S632" s="176"/>
      <c r="T632" s="182"/>
      <c r="U632" s="182"/>
      <c r="V632" s="728"/>
      <c r="W632" s="726"/>
      <c r="X632" s="717"/>
      <c r="Y632" s="717"/>
      <c r="Z632" s="717"/>
      <c r="AA632" s="726"/>
      <c r="AB632" s="726"/>
      <c r="AC632" s="182"/>
    </row>
    <row r="633" ht="20.25" customHeight="1">
      <c r="A633" s="176"/>
      <c r="B633" s="176"/>
      <c r="C633" s="969"/>
      <c r="D633" s="970"/>
      <c r="E633" s="971" t="str">
        <f>'R08賦集'!C112</f>
        <v>宮川 忠蔵</v>
      </c>
      <c r="G633" s="726" t="s">
        <v>537</v>
      </c>
      <c r="I633" s="972"/>
      <c r="J633" s="706"/>
      <c r="K633" s="707"/>
      <c r="L633" s="339"/>
      <c r="M633" s="740" t="str">
        <f>E633</f>
        <v>宮川 忠蔵</v>
      </c>
      <c r="N633" s="109"/>
      <c r="O633" s="726" t="s">
        <v>537</v>
      </c>
      <c r="Q633" s="727"/>
      <c r="R633" s="176"/>
      <c r="S633" s="176"/>
      <c r="T633" s="182"/>
      <c r="U633" s="182"/>
      <c r="V633" s="728"/>
      <c r="W633" s="726"/>
      <c r="X633" s="717"/>
      <c r="Y633" s="717"/>
      <c r="Z633" s="717"/>
      <c r="AA633" s="726"/>
      <c r="AB633" s="726"/>
      <c r="AC633" s="182"/>
    </row>
    <row r="634" ht="20.25" customHeight="1">
      <c r="A634" s="176"/>
      <c r="B634" s="176"/>
      <c r="C634" s="339"/>
      <c r="D634" s="176"/>
      <c r="E634" s="973"/>
      <c r="F634" s="973"/>
      <c r="G634" s="974"/>
      <c r="H634" s="519"/>
      <c r="I634" s="727"/>
      <c r="J634" s="706"/>
      <c r="K634" s="707"/>
      <c r="L634" s="339"/>
      <c r="M634" s="176"/>
      <c r="N634" s="176"/>
      <c r="O634" s="177"/>
      <c r="P634" s="176"/>
      <c r="Q634" s="727"/>
      <c r="R634" s="176"/>
      <c r="S634" s="176"/>
      <c r="T634" s="182"/>
      <c r="U634" s="182"/>
      <c r="V634" s="728"/>
      <c r="W634" s="726"/>
      <c r="X634" s="717"/>
      <c r="Y634" s="717"/>
      <c r="Z634" s="717"/>
      <c r="AA634" s="726"/>
      <c r="AB634" s="726"/>
      <c r="AC634" s="182"/>
    </row>
    <row r="635" ht="20.25" customHeight="1">
      <c r="A635" s="176"/>
      <c r="B635" s="176"/>
      <c r="C635" s="339"/>
      <c r="D635" s="176"/>
      <c r="E635" s="975" t="s">
        <v>707</v>
      </c>
      <c r="F635" s="736" t="str">
        <f>F637-F636</f>
        <v>-2,500</v>
      </c>
      <c r="G635" s="737" t="s">
        <v>706</v>
      </c>
      <c r="H635" s="176"/>
      <c r="I635" s="727"/>
      <c r="J635" s="706"/>
      <c r="K635" s="707"/>
      <c r="L635" s="339"/>
      <c r="M635" s="176"/>
      <c r="N635" s="176"/>
      <c r="O635" s="177"/>
      <c r="P635" s="176"/>
      <c r="Q635" s="727"/>
      <c r="R635" s="176"/>
      <c r="S635" s="176"/>
      <c r="T635" s="182"/>
      <c r="U635" s="182"/>
      <c r="V635" s="728"/>
      <c r="W635" s="726"/>
      <c r="X635" s="717"/>
      <c r="Y635" s="717"/>
      <c r="Z635" s="717"/>
      <c r="AA635" s="726"/>
      <c r="AB635" s="726"/>
      <c r="AC635" s="182"/>
    </row>
    <row r="636" ht="20.25" customHeight="1">
      <c r="A636" s="176"/>
      <c r="B636" s="176"/>
      <c r="C636" s="339"/>
      <c r="D636" s="176"/>
      <c r="E636" s="976" t="s">
        <v>824</v>
      </c>
      <c r="F636" s="739" t="str">
        <f>'R08賦集'!T112</f>
        <v>500</v>
      </c>
      <c r="G636" s="737" t="s">
        <v>706</v>
      </c>
      <c r="H636" s="176"/>
      <c r="I636" s="727"/>
      <c r="J636" s="706"/>
      <c r="K636" s="707"/>
      <c r="L636" s="339"/>
      <c r="M636" s="740" t="s">
        <v>709</v>
      </c>
      <c r="N636" s="967" t="str">
        <f>F637</f>
        <v>-2,000</v>
      </c>
      <c r="O636" s="742" t="s">
        <v>706</v>
      </c>
      <c r="P636" s="109"/>
      <c r="Q636" s="743"/>
      <c r="R636" s="176"/>
      <c r="S636" s="176"/>
      <c r="T636" s="182"/>
      <c r="U636" s="182"/>
      <c r="V636" s="728"/>
      <c r="W636" s="726"/>
      <c r="X636" s="717"/>
      <c r="Y636" s="717"/>
      <c r="Z636" s="717"/>
      <c r="AA636" s="726"/>
      <c r="AB636" s="726"/>
      <c r="AC636" s="182"/>
    </row>
    <row r="637" ht="20.25" customHeight="1">
      <c r="A637" s="176"/>
      <c r="B637" s="176"/>
      <c r="C637" s="339"/>
      <c r="D637" s="176"/>
      <c r="E637" s="975" t="s">
        <v>710</v>
      </c>
      <c r="F637" s="744" t="str">
        <f>'R08賦集'!X112</f>
        <v>-2,000</v>
      </c>
      <c r="G637" s="737" t="s">
        <v>706</v>
      </c>
      <c r="H637" s="176"/>
      <c r="I637" s="727"/>
      <c r="J637" s="706"/>
      <c r="K637" s="707"/>
      <c r="L637" s="339"/>
      <c r="M637" s="176"/>
      <c r="N637" s="176"/>
      <c r="O637" s="177"/>
      <c r="P637" s="176"/>
      <c r="Q637" s="727"/>
      <c r="R637" s="176"/>
      <c r="S637" s="176"/>
      <c r="T637" s="182"/>
      <c r="U637" s="182"/>
      <c r="V637" s="728"/>
      <c r="W637" s="726"/>
      <c r="X637" s="717"/>
      <c r="Y637" s="717"/>
      <c r="Z637" s="717"/>
      <c r="AA637" s="726"/>
      <c r="AB637" s="726"/>
      <c r="AC637" s="182"/>
    </row>
    <row r="638" ht="20.25" customHeight="1">
      <c r="A638" s="176"/>
      <c r="B638" s="176"/>
      <c r="C638" s="339"/>
      <c r="D638" s="745" t="str">
        <f>$Y$2</f>
        <v>　上記金額を令和08年度の賦課金として、令和08年４月末日迄に納入願います。</v>
      </c>
      <c r="H638" s="176"/>
      <c r="I638" s="727"/>
      <c r="J638" s="706"/>
      <c r="K638" s="707"/>
      <c r="L638" s="339"/>
      <c r="M638" s="745" t="str">
        <f>$Z$2</f>
        <v>　上記金額を令和08年度の賦課金として領収いたしました。</v>
      </c>
      <c r="Q638" s="727"/>
      <c r="R638" s="176"/>
      <c r="S638" s="176"/>
      <c r="T638" s="182"/>
      <c r="U638" s="182"/>
      <c r="V638" s="728"/>
      <c r="W638" s="726"/>
      <c r="X638" s="717"/>
      <c r="Y638" s="717"/>
      <c r="Z638" s="717"/>
      <c r="AA638" s="726"/>
      <c r="AB638" s="726"/>
      <c r="AC638" s="182"/>
    </row>
    <row r="639" ht="20.25" customHeight="1">
      <c r="A639" s="176"/>
      <c r="B639" s="176"/>
      <c r="C639" s="339"/>
      <c r="H639" s="176"/>
      <c r="I639" s="727"/>
      <c r="J639" s="706"/>
      <c r="K639" s="707"/>
      <c r="L639" s="339"/>
      <c r="Q639" s="727"/>
      <c r="R639" s="176"/>
      <c r="S639" s="176"/>
      <c r="T639" s="182"/>
      <c r="U639" s="182"/>
      <c r="V639" s="728"/>
      <c r="W639" s="726"/>
      <c r="X639" s="717"/>
      <c r="Y639" s="717"/>
      <c r="Z639" s="717"/>
      <c r="AA639" s="726"/>
      <c r="AB639" s="726"/>
      <c r="AC639" s="182"/>
    </row>
    <row r="640" ht="20.25" customHeight="1">
      <c r="A640" s="176"/>
      <c r="B640" s="176"/>
      <c r="C640" s="339"/>
      <c r="H640" s="176"/>
      <c r="I640" s="727"/>
      <c r="J640" s="706"/>
      <c r="K640" s="707"/>
      <c r="L640" s="339"/>
      <c r="Q640" s="727"/>
      <c r="R640" s="176"/>
      <c r="S640" s="176"/>
      <c r="T640" s="182"/>
      <c r="U640" s="182"/>
      <c r="V640" s="728"/>
      <c r="W640" s="726"/>
      <c r="X640" s="717"/>
      <c r="Y640" s="717"/>
      <c r="Z640" s="717"/>
      <c r="AA640" s="726"/>
      <c r="AB640" s="726"/>
      <c r="AC640" s="182"/>
    </row>
    <row r="641" ht="20.25" customHeight="1">
      <c r="A641" s="176"/>
      <c r="B641" s="176"/>
      <c r="C641" s="339"/>
      <c r="H641" s="176"/>
      <c r="I641" s="727"/>
      <c r="J641" s="706"/>
      <c r="K641" s="707"/>
      <c r="L641" s="339"/>
      <c r="Q641" s="727"/>
      <c r="R641" s="176"/>
      <c r="S641" s="176"/>
      <c r="T641" s="182"/>
      <c r="U641" s="182"/>
      <c r="V641" s="728"/>
      <c r="W641" s="726"/>
      <c r="X641" s="717"/>
      <c r="Y641" s="717"/>
      <c r="Z641" s="717"/>
      <c r="AA641" s="726"/>
      <c r="AB641" s="726"/>
      <c r="AC641" s="182"/>
    </row>
    <row r="642" ht="20.25" customHeight="1">
      <c r="A642" s="176"/>
      <c r="B642" s="176"/>
      <c r="C642" s="339"/>
      <c r="D642" s="746" t="str">
        <f>$D$30</f>
        <v>令和08年　4　月　   日</v>
      </c>
      <c r="I642" s="977"/>
      <c r="J642" s="706"/>
      <c r="K642" s="707"/>
      <c r="L642" s="750"/>
      <c r="M642" s="726"/>
      <c r="Q642" s="747"/>
      <c r="R642" s="176"/>
      <c r="S642" s="176"/>
      <c r="T642" s="182"/>
      <c r="U642" s="182"/>
      <c r="V642" s="728"/>
      <c r="W642" s="726"/>
      <c r="X642" s="717"/>
      <c r="Y642" s="717"/>
      <c r="Z642" s="717"/>
      <c r="AA642" s="726"/>
      <c r="AB642" s="726"/>
      <c r="AC642" s="182"/>
    </row>
    <row r="643" ht="20.25" customHeight="1">
      <c r="A643" s="176"/>
      <c r="B643" s="176"/>
      <c r="C643" s="339"/>
      <c r="D643" s="753" t="str">
        <f>D14</f>
        <v>片岡農産組合長　久保田　要</v>
      </c>
      <c r="I643" s="727"/>
      <c r="J643" s="706"/>
      <c r="K643" s="707"/>
      <c r="L643" s="752"/>
      <c r="M643" s="753" t="str">
        <f>$D$796</f>
        <v>片岡農産組合長　久保田　要</v>
      </c>
      <c r="Q643" s="757"/>
      <c r="R643" s="176"/>
      <c r="S643" s="176"/>
      <c r="T643" s="182"/>
      <c r="U643" s="182"/>
      <c r="V643" s="728"/>
      <c r="W643" s="726"/>
      <c r="X643" s="717"/>
      <c r="Y643" s="717"/>
      <c r="Z643" s="717"/>
      <c r="AA643" s="726"/>
      <c r="AB643" s="726"/>
      <c r="AC643" s="182"/>
    </row>
    <row r="644" ht="20.25" customHeight="1">
      <c r="A644" s="176"/>
      <c r="B644" s="176"/>
      <c r="C644" s="339"/>
      <c r="I644" s="727"/>
      <c r="J644" s="706"/>
      <c r="K644" s="707"/>
      <c r="L644" s="752"/>
      <c r="Q644" s="757"/>
      <c r="R644" s="176"/>
      <c r="S644" s="176"/>
      <c r="T644" s="182"/>
      <c r="U644" s="182"/>
      <c r="V644" s="728"/>
      <c r="W644" s="726"/>
      <c r="X644" s="717"/>
      <c r="Y644" s="717"/>
      <c r="Z644" s="717"/>
      <c r="AA644" s="726"/>
      <c r="AB644" s="726"/>
      <c r="AC644" s="182"/>
    </row>
    <row r="645" ht="20.25" customHeight="1">
      <c r="A645" s="176"/>
      <c r="B645" s="176"/>
      <c r="C645" s="496"/>
      <c r="D645" s="497"/>
      <c r="E645" s="497"/>
      <c r="F645" s="497"/>
      <c r="G645" s="758"/>
      <c r="H645" s="497"/>
      <c r="I645" s="759"/>
      <c r="J645" s="706"/>
      <c r="K645" s="707"/>
      <c r="L645" s="496"/>
      <c r="M645" s="497"/>
      <c r="N645" s="497"/>
      <c r="O645" s="758"/>
      <c r="P645" s="497"/>
      <c r="Q645" s="759"/>
      <c r="R645" s="176"/>
      <c r="S645" s="176"/>
      <c r="T645" s="182"/>
      <c r="U645" s="182"/>
      <c r="V645" s="728"/>
      <c r="W645" s="726"/>
      <c r="X645" s="717"/>
      <c r="Y645" s="717"/>
      <c r="Z645" s="717"/>
      <c r="AA645" s="726"/>
      <c r="AB645" s="726"/>
      <c r="AC645" s="182"/>
    </row>
    <row r="646" ht="27.0" customHeight="1">
      <c r="A646" s="176"/>
      <c r="B646" s="176"/>
      <c r="C646" s="176"/>
      <c r="D646" s="176"/>
      <c r="E646" s="176"/>
      <c r="F646" s="176"/>
      <c r="G646" s="177"/>
      <c r="H646" s="176"/>
      <c r="I646" s="176"/>
      <c r="J646" s="706"/>
      <c r="K646" s="707"/>
      <c r="L646" s="176"/>
      <c r="M646" s="176"/>
      <c r="N646" s="176"/>
      <c r="O646" s="177"/>
      <c r="P646" s="176"/>
      <c r="Q646" s="176"/>
      <c r="R646" s="176"/>
      <c r="S646" s="176"/>
      <c r="T646" s="182"/>
      <c r="U646" s="182"/>
      <c r="V646" s="728"/>
      <c r="W646" s="726"/>
      <c r="X646" s="717"/>
      <c r="Y646" s="717"/>
      <c r="Z646" s="717"/>
      <c r="AA646" s="726"/>
      <c r="AB646" s="726"/>
      <c r="AC646" s="182"/>
    </row>
    <row r="647" ht="27.0" customHeight="1">
      <c r="A647" s="176"/>
      <c r="B647" s="176"/>
      <c r="C647" s="176"/>
      <c r="D647" s="176"/>
      <c r="E647" s="176"/>
      <c r="F647" s="176"/>
      <c r="G647" s="177"/>
      <c r="H647" s="176"/>
      <c r="I647" s="176"/>
      <c r="J647" s="706"/>
      <c r="K647" s="707"/>
      <c r="L647" s="176"/>
      <c r="M647" s="176"/>
      <c r="N647" s="176"/>
      <c r="O647" s="177"/>
      <c r="P647" s="176"/>
      <c r="Q647" s="176"/>
      <c r="R647" s="176"/>
      <c r="S647" s="176"/>
      <c r="T647" s="182"/>
      <c r="U647" s="182"/>
      <c r="V647" s="728"/>
      <c r="W647" s="726"/>
      <c r="X647" s="717"/>
      <c r="Y647" s="717"/>
      <c r="Z647" s="717"/>
      <c r="AA647" s="726"/>
      <c r="AB647" s="726"/>
      <c r="AC647" s="182"/>
    </row>
    <row r="648" ht="20.25" customHeight="1">
      <c r="A648" s="176"/>
      <c r="B648" s="176"/>
      <c r="C648" s="713" t="s">
        <v>820</v>
      </c>
      <c r="D648" s="88"/>
      <c r="E648" s="88"/>
      <c r="F648" s="88"/>
      <c r="G648" s="88"/>
      <c r="H648" s="88"/>
      <c r="I648" s="66"/>
      <c r="J648" s="714"/>
      <c r="K648" s="707"/>
      <c r="L648" s="713" t="s">
        <v>821</v>
      </c>
      <c r="M648" s="88"/>
      <c r="N648" s="88"/>
      <c r="O648" s="88"/>
      <c r="P648" s="88"/>
      <c r="Q648" s="66"/>
      <c r="R648" s="176"/>
      <c r="S648" s="176"/>
      <c r="T648" s="182"/>
      <c r="U648" s="182"/>
      <c r="V648" s="728"/>
      <c r="W648" s="726"/>
      <c r="X648" s="717"/>
      <c r="Y648" s="717"/>
      <c r="Z648" s="717"/>
      <c r="AA648" s="726"/>
      <c r="AB648" s="726"/>
      <c r="AC648" s="182"/>
    </row>
    <row r="649" ht="20.25" customHeight="1">
      <c r="A649" s="176"/>
      <c r="B649" s="176"/>
      <c r="C649" s="639"/>
      <c r="I649" s="78"/>
      <c r="J649" s="706"/>
      <c r="K649" s="707"/>
      <c r="L649" s="639"/>
      <c r="Q649" s="78"/>
      <c r="R649" s="176"/>
      <c r="S649" s="176"/>
      <c r="T649" s="182"/>
      <c r="U649" s="182"/>
      <c r="V649" s="728"/>
      <c r="W649" s="726"/>
      <c r="X649" s="717"/>
      <c r="Y649" s="717"/>
      <c r="Z649" s="717"/>
      <c r="AA649" s="726"/>
      <c r="AB649" s="726"/>
      <c r="AC649" s="182"/>
    </row>
    <row r="650" ht="20.25" customHeight="1">
      <c r="A650" s="176"/>
      <c r="B650" s="176"/>
      <c r="C650" s="339"/>
      <c r="D650" s="176"/>
      <c r="E650" s="740" t="str">
        <f>'R08賦集'!C113</f>
        <v>宮川 英美</v>
      </c>
      <c r="F650" s="109"/>
      <c r="G650" s="726" t="s">
        <v>537</v>
      </c>
      <c r="I650" s="727"/>
      <c r="J650" s="706"/>
      <c r="K650" s="707"/>
      <c r="L650" s="339"/>
      <c r="M650" s="740" t="str">
        <f>E650</f>
        <v>宮川 英美</v>
      </c>
      <c r="N650" s="109"/>
      <c r="O650" s="726" t="s">
        <v>537</v>
      </c>
      <c r="Q650" s="727"/>
      <c r="R650" s="176"/>
      <c r="S650" s="176"/>
      <c r="T650" s="182"/>
      <c r="U650" s="182"/>
      <c r="V650" s="728"/>
      <c r="W650" s="726"/>
      <c r="X650" s="717"/>
      <c r="Y650" s="717"/>
      <c r="Z650" s="717"/>
      <c r="AA650" s="726"/>
      <c r="AB650" s="726"/>
      <c r="AC650" s="182"/>
    </row>
    <row r="651" ht="20.25" customHeight="1">
      <c r="A651" s="176"/>
      <c r="B651" s="176"/>
      <c r="C651" s="339"/>
      <c r="D651" s="176"/>
      <c r="E651" s="519"/>
      <c r="F651" s="519"/>
      <c r="G651" s="731"/>
      <c r="H651" s="519"/>
      <c r="I651" s="727"/>
      <c r="J651" s="706"/>
      <c r="K651" s="707"/>
      <c r="L651" s="339"/>
      <c r="M651" s="176"/>
      <c r="N651" s="176"/>
      <c r="O651" s="177"/>
      <c r="P651" s="176"/>
      <c r="Q651" s="727"/>
      <c r="R651" s="176"/>
      <c r="S651" s="176"/>
      <c r="T651" s="182"/>
      <c r="U651" s="182"/>
      <c r="V651" s="728"/>
      <c r="W651" s="726"/>
      <c r="X651" s="717"/>
      <c r="Y651" s="717"/>
      <c r="Z651" s="717"/>
      <c r="AA651" s="726"/>
      <c r="AB651" s="726"/>
      <c r="AC651" s="182"/>
    </row>
    <row r="652" ht="20.25" customHeight="1">
      <c r="A652" s="176"/>
      <c r="B652" s="176"/>
      <c r="C652" s="339"/>
      <c r="D652" s="176"/>
      <c r="E652" s="975" t="s">
        <v>707</v>
      </c>
      <c r="F652" s="736" t="str">
        <f>F654-F653</f>
        <v>13,660</v>
      </c>
      <c r="G652" s="737" t="s">
        <v>706</v>
      </c>
      <c r="H652" s="176"/>
      <c r="I652" s="727"/>
      <c r="J652" s="706"/>
      <c r="K652" s="707"/>
      <c r="L652" s="339"/>
      <c r="M652" s="176"/>
      <c r="N652" s="176"/>
      <c r="O652" s="177"/>
      <c r="P652" s="176"/>
      <c r="Q652" s="727"/>
      <c r="R652" s="176"/>
      <c r="S652" s="176"/>
      <c r="T652" s="182"/>
      <c r="U652" s="182"/>
      <c r="V652" s="728"/>
      <c r="W652" s="726"/>
      <c r="X652" s="717"/>
      <c r="Y652" s="717"/>
      <c r="Z652" s="717"/>
      <c r="AA652" s="726"/>
      <c r="AB652" s="726"/>
      <c r="AC652" s="182"/>
    </row>
    <row r="653" ht="20.25" customHeight="1">
      <c r="A653" s="176"/>
      <c r="B653" s="176"/>
      <c r="C653" s="339"/>
      <c r="D653" s="176"/>
      <c r="E653" s="976" t="s">
        <v>824</v>
      </c>
      <c r="F653" s="739" t="str">
        <f>'R08賦集'!T113</f>
        <v>500</v>
      </c>
      <c r="G653" s="737" t="s">
        <v>706</v>
      </c>
      <c r="H653" s="176"/>
      <c r="I653" s="727"/>
      <c r="J653" s="706"/>
      <c r="K653" s="707"/>
      <c r="L653" s="339"/>
      <c r="M653" s="740" t="s">
        <v>709</v>
      </c>
      <c r="N653" s="967" t="str">
        <f>F654</f>
        <v>14,160</v>
      </c>
      <c r="O653" s="742" t="s">
        <v>706</v>
      </c>
      <c r="P653" s="109"/>
      <c r="Q653" s="743"/>
      <c r="R653" s="176"/>
      <c r="S653" s="176"/>
      <c r="T653" s="182"/>
      <c r="U653" s="182"/>
      <c r="V653" s="728"/>
      <c r="W653" s="726"/>
      <c r="X653" s="717"/>
      <c r="Y653" s="717"/>
      <c r="Z653" s="717"/>
      <c r="AA653" s="726"/>
      <c r="AB653" s="726"/>
      <c r="AC653" s="182"/>
    </row>
    <row r="654" ht="20.25" customHeight="1">
      <c r="A654" s="176"/>
      <c r="B654" s="176"/>
      <c r="C654" s="339"/>
      <c r="D654" s="176"/>
      <c r="E654" s="975" t="s">
        <v>710</v>
      </c>
      <c r="F654" s="744" t="str">
        <f>'R08賦集'!X113</f>
        <v>14,160</v>
      </c>
      <c r="G654" s="737" t="s">
        <v>706</v>
      </c>
      <c r="H654" s="176"/>
      <c r="I654" s="727"/>
      <c r="J654" s="706"/>
      <c r="K654" s="707"/>
      <c r="L654" s="339"/>
      <c r="M654" s="176"/>
      <c r="N654" s="176"/>
      <c r="O654" s="177"/>
      <c r="P654" s="176"/>
      <c r="Q654" s="727"/>
      <c r="R654" s="176"/>
      <c r="S654" s="176"/>
      <c r="T654" s="182"/>
      <c r="U654" s="182"/>
      <c r="V654" s="728"/>
      <c r="W654" s="726"/>
      <c r="X654" s="717"/>
      <c r="Y654" s="717"/>
      <c r="Z654" s="717"/>
      <c r="AA654" s="726"/>
      <c r="AB654" s="726"/>
      <c r="AC654" s="182"/>
    </row>
    <row r="655" ht="20.25" customHeight="1">
      <c r="A655" s="176"/>
      <c r="B655" s="176"/>
      <c r="C655" s="339"/>
      <c r="D655" s="745" t="str">
        <f>$Y$2</f>
        <v>　上記金額を令和08年度の賦課金として、令和08年４月末日迄に納入願います。</v>
      </c>
      <c r="H655" s="176"/>
      <c r="I655" s="727"/>
      <c r="J655" s="706"/>
      <c r="K655" s="707"/>
      <c r="L655" s="339"/>
      <c r="M655" s="745" t="str">
        <f>$Z$2</f>
        <v>　上記金額を令和08年度の賦課金として領収いたしました。</v>
      </c>
      <c r="Q655" s="727"/>
      <c r="R655" s="176"/>
      <c r="S655" s="176"/>
      <c r="T655" s="182"/>
      <c r="U655" s="182"/>
      <c r="V655" s="728"/>
      <c r="W655" s="726"/>
      <c r="X655" s="717"/>
      <c r="Y655" s="717"/>
      <c r="Z655" s="717"/>
      <c r="AA655" s="726"/>
      <c r="AB655" s="726"/>
      <c r="AC655" s="182"/>
    </row>
    <row r="656" ht="20.25" customHeight="1">
      <c r="A656" s="176"/>
      <c r="B656" s="176"/>
      <c r="C656" s="339"/>
      <c r="H656" s="176"/>
      <c r="I656" s="727"/>
      <c r="J656" s="706"/>
      <c r="K656" s="707"/>
      <c r="L656" s="339"/>
      <c r="Q656" s="727"/>
      <c r="R656" s="176"/>
      <c r="S656" s="176"/>
      <c r="T656" s="182"/>
      <c r="U656" s="182"/>
      <c r="V656" s="728"/>
      <c r="W656" s="726"/>
      <c r="X656" s="717"/>
      <c r="Y656" s="717"/>
      <c r="Z656" s="717"/>
      <c r="AA656" s="726"/>
      <c r="AB656" s="726"/>
      <c r="AC656" s="182"/>
    </row>
    <row r="657" ht="20.25" customHeight="1">
      <c r="A657" s="176"/>
      <c r="B657" s="176"/>
      <c r="C657" s="339"/>
      <c r="H657" s="176"/>
      <c r="I657" s="727"/>
      <c r="J657" s="706"/>
      <c r="K657" s="707"/>
      <c r="L657" s="339"/>
      <c r="Q657" s="727"/>
      <c r="R657" s="176"/>
      <c r="S657" s="176"/>
      <c r="T657" s="182"/>
      <c r="U657" s="182"/>
      <c r="V657" s="728"/>
      <c r="W657" s="726"/>
      <c r="X657" s="717"/>
      <c r="Y657" s="717"/>
      <c r="Z657" s="717"/>
      <c r="AA657" s="726"/>
      <c r="AB657" s="726"/>
      <c r="AC657" s="182"/>
    </row>
    <row r="658" ht="20.25" customHeight="1">
      <c r="A658" s="176"/>
      <c r="B658" s="176"/>
      <c r="C658" s="339"/>
      <c r="H658" s="176"/>
      <c r="I658" s="727"/>
      <c r="J658" s="706"/>
      <c r="K658" s="707"/>
      <c r="L658" s="339"/>
      <c r="Q658" s="727"/>
      <c r="R658" s="176"/>
      <c r="S658" s="176"/>
      <c r="T658" s="182"/>
      <c r="U658" s="182"/>
      <c r="V658" s="728"/>
      <c r="W658" s="726"/>
      <c r="X658" s="717"/>
      <c r="Y658" s="717"/>
      <c r="Z658" s="717"/>
      <c r="AA658" s="726"/>
      <c r="AB658" s="726"/>
      <c r="AC658" s="182"/>
    </row>
    <row r="659" ht="20.25" customHeight="1">
      <c r="A659" s="176"/>
      <c r="B659" s="176"/>
      <c r="C659" s="339"/>
      <c r="D659" s="746" t="str">
        <f>$D$30</f>
        <v>令和08年　4　月　   日</v>
      </c>
      <c r="I659" s="747"/>
      <c r="J659" s="748"/>
      <c r="K659" s="749"/>
      <c r="L659" s="750"/>
      <c r="M659" s="726"/>
      <c r="Q659" s="747"/>
      <c r="R659" s="176"/>
      <c r="S659" s="176"/>
      <c r="T659" s="182"/>
      <c r="U659" s="182"/>
      <c r="V659" s="728"/>
      <c r="W659" s="726"/>
      <c r="X659" s="717"/>
      <c r="Y659" s="717"/>
      <c r="Z659" s="717"/>
      <c r="AA659" s="726"/>
      <c r="AB659" s="726"/>
      <c r="AC659" s="182"/>
    </row>
    <row r="660" ht="20.25" customHeight="1">
      <c r="A660" s="751"/>
      <c r="B660" s="751"/>
      <c r="C660" s="752"/>
      <c r="D660" s="753" t="str">
        <f>D14</f>
        <v>片岡農産組合長　久保田　要</v>
      </c>
      <c r="I660" s="754"/>
      <c r="J660" s="755"/>
      <c r="K660" s="756"/>
      <c r="L660" s="752"/>
      <c r="M660" s="753" t="str">
        <f>$D$796</f>
        <v>片岡農産組合長　久保田　要</v>
      </c>
      <c r="Q660" s="757"/>
      <c r="R660" s="176"/>
      <c r="S660" s="176"/>
      <c r="T660" s="182"/>
      <c r="U660" s="182"/>
      <c r="V660" s="728"/>
      <c r="W660" s="726"/>
      <c r="X660" s="717"/>
      <c r="Y660" s="717"/>
      <c r="Z660" s="717"/>
      <c r="AA660" s="726"/>
      <c r="AB660" s="726"/>
      <c r="AC660" s="182"/>
    </row>
    <row r="661" ht="20.25" customHeight="1">
      <c r="A661" s="751"/>
      <c r="B661" s="751"/>
      <c r="C661" s="752"/>
      <c r="I661" s="754"/>
      <c r="J661" s="755"/>
      <c r="K661" s="756"/>
      <c r="L661" s="752"/>
      <c r="Q661" s="757"/>
      <c r="R661" s="176"/>
      <c r="S661" s="176"/>
      <c r="T661" s="182"/>
      <c r="U661" s="182"/>
      <c r="V661" s="728"/>
      <c r="W661" s="726"/>
      <c r="X661" s="717"/>
      <c r="Y661" s="717"/>
      <c r="Z661" s="717"/>
      <c r="AA661" s="726"/>
      <c r="AB661" s="726"/>
      <c r="AC661" s="182"/>
    </row>
    <row r="662" ht="20.25" customHeight="1">
      <c r="A662" s="176"/>
      <c r="B662" s="176"/>
      <c r="C662" s="496"/>
      <c r="D662" s="497"/>
      <c r="E662" s="497"/>
      <c r="F662" s="497"/>
      <c r="G662" s="758"/>
      <c r="H662" s="497"/>
      <c r="I662" s="759"/>
      <c r="J662" s="706"/>
      <c r="K662" s="707"/>
      <c r="L662" s="496"/>
      <c r="M662" s="497"/>
      <c r="N662" s="497"/>
      <c r="O662" s="758"/>
      <c r="P662" s="497"/>
      <c r="Q662" s="759"/>
      <c r="R662" s="176"/>
      <c r="S662" s="176"/>
      <c r="T662" s="182"/>
      <c r="U662" s="182"/>
      <c r="V662" s="728"/>
      <c r="W662" s="726"/>
      <c r="X662" s="717"/>
      <c r="Y662" s="717"/>
      <c r="Z662" s="717"/>
      <c r="AA662" s="726"/>
      <c r="AB662" s="726"/>
      <c r="AC662" s="182"/>
    </row>
    <row r="663" ht="27.0" customHeight="1">
      <c r="A663" s="176"/>
      <c r="B663" s="176"/>
      <c r="C663" s="497"/>
      <c r="D663" s="497"/>
      <c r="E663" s="497"/>
      <c r="F663" s="497"/>
      <c r="G663" s="758"/>
      <c r="H663" s="497"/>
      <c r="I663" s="497"/>
      <c r="J663" s="760"/>
      <c r="K663" s="761"/>
      <c r="L663" s="497"/>
      <c r="M663" s="497"/>
      <c r="N663" s="497"/>
      <c r="O663" s="758"/>
      <c r="P663" s="497"/>
      <c r="Q663" s="497"/>
      <c r="R663" s="176"/>
      <c r="S663" s="176"/>
      <c r="T663" s="182"/>
      <c r="U663" s="182"/>
      <c r="V663" s="728"/>
      <c r="W663" s="726"/>
      <c r="X663" s="717"/>
      <c r="Y663" s="717"/>
      <c r="Z663" s="717"/>
      <c r="AA663" s="726"/>
      <c r="AB663" s="726"/>
      <c r="AC663" s="182"/>
    </row>
    <row r="664" ht="27.0" customHeight="1">
      <c r="A664" s="176"/>
      <c r="B664" s="176"/>
      <c r="C664" s="176"/>
      <c r="D664" s="176"/>
      <c r="E664" s="176"/>
      <c r="F664" s="176"/>
      <c r="G664" s="177"/>
      <c r="H664" s="176"/>
      <c r="I664" s="176"/>
      <c r="J664" s="706"/>
      <c r="K664" s="707"/>
      <c r="L664" s="176"/>
      <c r="M664" s="176"/>
      <c r="N664" s="176"/>
      <c r="O664" s="177"/>
      <c r="P664" s="176"/>
      <c r="Q664" s="176"/>
      <c r="R664" s="176"/>
      <c r="S664" s="176"/>
      <c r="T664" s="182"/>
      <c r="U664" s="182"/>
      <c r="V664" s="728"/>
      <c r="W664" s="726"/>
      <c r="X664" s="717"/>
      <c r="Y664" s="717"/>
      <c r="Z664" s="717"/>
      <c r="AA664" s="726"/>
      <c r="AB664" s="726"/>
      <c r="AC664" s="182"/>
    </row>
    <row r="665" ht="20.25" customHeight="1">
      <c r="A665" s="176"/>
      <c r="B665" s="176"/>
      <c r="C665" s="713" t="s">
        <v>820</v>
      </c>
      <c r="D665" s="88"/>
      <c r="E665" s="88"/>
      <c r="F665" s="88"/>
      <c r="G665" s="88"/>
      <c r="H665" s="88"/>
      <c r="I665" s="66"/>
      <c r="J665" s="706"/>
      <c r="K665" s="707"/>
      <c r="L665" s="713" t="s">
        <v>821</v>
      </c>
      <c r="M665" s="88"/>
      <c r="N665" s="88"/>
      <c r="O665" s="88"/>
      <c r="P665" s="88"/>
      <c r="Q665" s="66"/>
      <c r="R665" s="176"/>
      <c r="S665" s="176"/>
      <c r="T665" s="182"/>
      <c r="U665" s="182"/>
      <c r="V665" s="728"/>
      <c r="W665" s="726"/>
      <c r="X665" s="717"/>
      <c r="Y665" s="717"/>
      <c r="Z665" s="717"/>
      <c r="AA665" s="726"/>
      <c r="AB665" s="726"/>
      <c r="AC665" s="182"/>
    </row>
    <row r="666" ht="20.25" customHeight="1">
      <c r="A666" s="176"/>
      <c r="B666" s="176"/>
      <c r="C666" s="639"/>
      <c r="I666" s="78"/>
      <c r="J666" s="706"/>
      <c r="K666" s="707"/>
      <c r="L666" s="639"/>
      <c r="Q666" s="78"/>
      <c r="R666" s="176"/>
      <c r="S666" s="176"/>
      <c r="T666" s="182"/>
      <c r="U666" s="182"/>
      <c r="V666" s="728"/>
      <c r="W666" s="726"/>
      <c r="X666" s="717"/>
      <c r="Y666" s="717"/>
      <c r="Z666" s="717"/>
      <c r="AA666" s="726"/>
      <c r="AB666" s="726"/>
      <c r="AC666" s="182"/>
    </row>
    <row r="667" ht="20.25" customHeight="1">
      <c r="A667" s="176"/>
      <c r="B667" s="176"/>
      <c r="C667" s="969"/>
      <c r="D667" s="970"/>
      <c r="E667" s="971" t="str">
        <f>'R08賦集'!C114</f>
        <v>宮川 幸男</v>
      </c>
      <c r="G667" s="726" t="s">
        <v>537</v>
      </c>
      <c r="I667" s="972"/>
      <c r="J667" s="706"/>
      <c r="K667" s="707"/>
      <c r="L667" s="339"/>
      <c r="M667" s="740" t="str">
        <f>E667</f>
        <v>宮川 幸男</v>
      </c>
      <c r="N667" s="109"/>
      <c r="O667" s="726" t="s">
        <v>537</v>
      </c>
      <c r="Q667" s="727"/>
      <c r="R667" s="176"/>
      <c r="S667" s="176"/>
      <c r="T667" s="182"/>
      <c r="U667" s="182"/>
      <c r="V667" s="728"/>
      <c r="W667" s="726"/>
      <c r="X667" s="717"/>
      <c r="Y667" s="717"/>
      <c r="Z667" s="717"/>
      <c r="AA667" s="726"/>
      <c r="AB667" s="726"/>
      <c r="AC667" s="182"/>
    </row>
    <row r="668" ht="20.25" customHeight="1">
      <c r="A668" s="176"/>
      <c r="B668" s="176"/>
      <c r="C668" s="339"/>
      <c r="D668" s="176"/>
      <c r="E668" s="973"/>
      <c r="F668" s="973"/>
      <c r="G668" s="974"/>
      <c r="H668" s="519"/>
      <c r="I668" s="727"/>
      <c r="J668" s="706"/>
      <c r="K668" s="707"/>
      <c r="L668" s="339"/>
      <c r="M668" s="176"/>
      <c r="N668" s="176"/>
      <c r="O668" s="177"/>
      <c r="P668" s="176"/>
      <c r="Q668" s="727"/>
      <c r="R668" s="176"/>
      <c r="S668" s="176"/>
      <c r="T668" s="182"/>
      <c r="U668" s="182"/>
      <c r="V668" s="728"/>
      <c r="W668" s="726"/>
      <c r="X668" s="717"/>
      <c r="Y668" s="717"/>
      <c r="Z668" s="717"/>
      <c r="AA668" s="726"/>
      <c r="AB668" s="726"/>
      <c r="AC668" s="182"/>
    </row>
    <row r="669" ht="20.25" customHeight="1">
      <c r="A669" s="176"/>
      <c r="B669" s="176"/>
      <c r="C669" s="339"/>
      <c r="D669" s="176"/>
      <c r="E669" s="975" t="s">
        <v>707</v>
      </c>
      <c r="F669" s="736" t="str">
        <f>F671-F670</f>
        <v>20,210</v>
      </c>
      <c r="G669" s="737" t="s">
        <v>706</v>
      </c>
      <c r="H669" s="176"/>
      <c r="I669" s="727"/>
      <c r="J669" s="706"/>
      <c r="K669" s="707"/>
      <c r="L669" s="339"/>
      <c r="M669" s="176"/>
      <c r="N669" s="176"/>
      <c r="O669" s="177"/>
      <c r="P669" s="176"/>
      <c r="Q669" s="727"/>
      <c r="R669" s="176"/>
      <c r="S669" s="176"/>
      <c r="T669" s="182"/>
      <c r="U669" s="182"/>
      <c r="V669" s="728"/>
      <c r="W669" s="726"/>
      <c r="X669" s="717"/>
      <c r="Y669" s="717"/>
      <c r="Z669" s="717"/>
      <c r="AA669" s="726"/>
      <c r="AB669" s="726"/>
      <c r="AC669" s="182"/>
    </row>
    <row r="670" ht="20.25" customHeight="1">
      <c r="A670" s="176"/>
      <c r="B670" s="176"/>
      <c r="C670" s="339"/>
      <c r="D670" s="176"/>
      <c r="E670" s="976" t="s">
        <v>824</v>
      </c>
      <c r="F670" s="739" t="str">
        <f>'R08賦集'!T114</f>
        <v>500</v>
      </c>
      <c r="G670" s="737" t="s">
        <v>706</v>
      </c>
      <c r="H670" s="176"/>
      <c r="I670" s="727"/>
      <c r="J670" s="706"/>
      <c r="K670" s="707"/>
      <c r="L670" s="339"/>
      <c r="M670" s="740" t="s">
        <v>709</v>
      </c>
      <c r="N670" s="967" t="str">
        <f>F671</f>
        <v>20,710</v>
      </c>
      <c r="O670" s="742" t="s">
        <v>706</v>
      </c>
      <c r="P670" s="109"/>
      <c r="Q670" s="743"/>
      <c r="R670" s="176"/>
      <c r="S670" s="176"/>
      <c r="T670" s="182"/>
      <c r="U670" s="182"/>
      <c r="V670" s="728"/>
      <c r="W670" s="726"/>
      <c r="X670" s="717"/>
      <c r="Y670" s="717"/>
      <c r="Z670" s="717"/>
      <c r="AA670" s="726"/>
      <c r="AB670" s="726"/>
      <c r="AC670" s="182"/>
    </row>
    <row r="671" ht="20.25" customHeight="1">
      <c r="A671" s="176"/>
      <c r="B671" s="176"/>
      <c r="C671" s="339"/>
      <c r="D671" s="176"/>
      <c r="E671" s="975" t="s">
        <v>710</v>
      </c>
      <c r="F671" s="744" t="str">
        <f>'R08賦集'!X114</f>
        <v>20,710</v>
      </c>
      <c r="G671" s="737" t="s">
        <v>706</v>
      </c>
      <c r="H671" s="176"/>
      <c r="I671" s="727"/>
      <c r="J671" s="706"/>
      <c r="K671" s="707"/>
      <c r="L671" s="339"/>
      <c r="M671" s="176"/>
      <c r="N671" s="176"/>
      <c r="O671" s="177"/>
      <c r="P671" s="176"/>
      <c r="Q671" s="727"/>
      <c r="R671" s="176"/>
      <c r="S671" s="176"/>
      <c r="T671" s="182"/>
      <c r="U671" s="182"/>
      <c r="V671" s="728"/>
      <c r="W671" s="726"/>
      <c r="X671" s="717"/>
      <c r="Y671" s="717"/>
      <c r="Z671" s="717"/>
      <c r="AA671" s="726"/>
      <c r="AB671" s="726"/>
      <c r="AC671" s="182"/>
    </row>
    <row r="672" ht="20.25" customHeight="1">
      <c r="A672" s="176"/>
      <c r="B672" s="176"/>
      <c r="C672" s="339"/>
      <c r="D672" s="745" t="str">
        <f>$Y$2</f>
        <v>　上記金額を令和08年度の賦課金として、令和08年４月末日迄に納入願います。</v>
      </c>
      <c r="H672" s="176"/>
      <c r="I672" s="727"/>
      <c r="J672" s="706"/>
      <c r="K672" s="707"/>
      <c r="L672" s="339"/>
      <c r="M672" s="745" t="str">
        <f>$Z$2</f>
        <v>　上記金額を令和08年度の賦課金として領収いたしました。</v>
      </c>
      <c r="Q672" s="727"/>
      <c r="R672" s="176"/>
      <c r="S672" s="176"/>
      <c r="T672" s="182"/>
      <c r="U672" s="182"/>
      <c r="V672" s="728"/>
      <c r="W672" s="726"/>
      <c r="X672" s="717"/>
      <c r="Y672" s="717"/>
      <c r="Z672" s="717"/>
      <c r="AA672" s="726"/>
      <c r="AB672" s="726"/>
      <c r="AC672" s="182"/>
    </row>
    <row r="673" ht="20.25" customHeight="1">
      <c r="A673" s="176"/>
      <c r="B673" s="176"/>
      <c r="C673" s="339"/>
      <c r="H673" s="176"/>
      <c r="I673" s="727"/>
      <c r="J673" s="706"/>
      <c r="K673" s="707"/>
      <c r="L673" s="339"/>
      <c r="Q673" s="727"/>
      <c r="R673" s="176"/>
      <c r="S673" s="176"/>
      <c r="T673" s="182"/>
      <c r="U673" s="182"/>
      <c r="V673" s="728"/>
      <c r="W673" s="726"/>
      <c r="X673" s="717"/>
      <c r="Y673" s="717"/>
      <c r="Z673" s="717"/>
      <c r="AA673" s="726"/>
      <c r="AB673" s="726"/>
      <c r="AC673" s="182"/>
    </row>
    <row r="674" ht="20.25" customHeight="1">
      <c r="A674" s="176"/>
      <c r="B674" s="176"/>
      <c r="C674" s="339"/>
      <c r="H674" s="176"/>
      <c r="I674" s="727"/>
      <c r="J674" s="706"/>
      <c r="K674" s="707"/>
      <c r="L674" s="339"/>
      <c r="Q674" s="727"/>
      <c r="R674" s="176"/>
      <c r="S674" s="176"/>
      <c r="T674" s="182"/>
      <c r="U674" s="182"/>
      <c r="V674" s="728"/>
      <c r="W674" s="726"/>
      <c r="X674" s="717"/>
      <c r="Y674" s="717"/>
      <c r="Z674" s="717"/>
      <c r="AA674" s="726"/>
      <c r="AB674" s="726"/>
      <c r="AC674" s="182"/>
    </row>
    <row r="675" ht="20.25" customHeight="1">
      <c r="A675" s="176"/>
      <c r="B675" s="176"/>
      <c r="C675" s="339"/>
      <c r="H675" s="176"/>
      <c r="I675" s="727"/>
      <c r="J675" s="706"/>
      <c r="K675" s="707"/>
      <c r="L675" s="339"/>
      <c r="Q675" s="727"/>
      <c r="R675" s="176"/>
      <c r="S675" s="176"/>
      <c r="T675" s="182"/>
      <c r="U675" s="182"/>
      <c r="V675" s="728"/>
      <c r="W675" s="726"/>
      <c r="X675" s="717"/>
      <c r="Y675" s="717"/>
      <c r="Z675" s="717"/>
      <c r="AA675" s="726"/>
      <c r="AB675" s="726"/>
      <c r="AC675" s="182"/>
    </row>
    <row r="676" ht="20.25" customHeight="1">
      <c r="A676" s="176"/>
      <c r="B676" s="176"/>
      <c r="C676" s="339"/>
      <c r="D676" s="746" t="str">
        <f>$D$30</f>
        <v>令和08年　4　月　   日</v>
      </c>
      <c r="I676" s="977"/>
      <c r="J676" s="706"/>
      <c r="K676" s="707"/>
      <c r="L676" s="750"/>
      <c r="M676" s="726"/>
      <c r="Q676" s="747"/>
      <c r="R676" s="176"/>
      <c r="S676" s="176"/>
      <c r="T676" s="182"/>
      <c r="U676" s="182"/>
      <c r="V676" s="728"/>
      <c r="W676" s="726"/>
      <c r="X676" s="717"/>
      <c r="Y676" s="717"/>
      <c r="Z676" s="717"/>
      <c r="AA676" s="726"/>
      <c r="AB676" s="726"/>
      <c r="AC676" s="182"/>
    </row>
    <row r="677" ht="20.25" customHeight="1">
      <c r="A677" s="176"/>
      <c r="B677" s="176"/>
      <c r="C677" s="339"/>
      <c r="D677" s="753" t="str">
        <f>D14</f>
        <v>片岡農産組合長　久保田　要</v>
      </c>
      <c r="I677" s="727"/>
      <c r="J677" s="706"/>
      <c r="K677" s="707"/>
      <c r="L677" s="752"/>
      <c r="M677" s="753" t="str">
        <f>$D$796</f>
        <v>片岡農産組合長　久保田　要</v>
      </c>
      <c r="Q677" s="757"/>
      <c r="R677" s="176"/>
      <c r="S677" s="176"/>
      <c r="T677" s="182"/>
      <c r="U677" s="182"/>
      <c r="V677" s="728"/>
      <c r="W677" s="726"/>
      <c r="X677" s="717"/>
      <c r="Y677" s="717"/>
      <c r="Z677" s="717"/>
      <c r="AA677" s="726"/>
      <c r="AB677" s="726"/>
      <c r="AC677" s="182"/>
    </row>
    <row r="678" ht="20.25" customHeight="1">
      <c r="A678" s="176"/>
      <c r="B678" s="176"/>
      <c r="C678" s="339"/>
      <c r="I678" s="727"/>
      <c r="J678" s="706"/>
      <c r="K678" s="707"/>
      <c r="L678" s="752"/>
      <c r="Q678" s="757"/>
      <c r="R678" s="176"/>
      <c r="S678" s="176"/>
      <c r="T678" s="182"/>
      <c r="U678" s="182"/>
      <c r="V678" s="728"/>
      <c r="W678" s="726"/>
      <c r="X678" s="717"/>
      <c r="Y678" s="717"/>
      <c r="Z678" s="717"/>
      <c r="AA678" s="726"/>
      <c r="AB678" s="726"/>
      <c r="AC678" s="182"/>
    </row>
    <row r="679" ht="20.25" customHeight="1">
      <c r="A679" s="176"/>
      <c r="B679" s="176"/>
      <c r="C679" s="496"/>
      <c r="D679" s="497"/>
      <c r="E679" s="497"/>
      <c r="F679" s="497"/>
      <c r="G679" s="758"/>
      <c r="H679" s="497"/>
      <c r="I679" s="759"/>
      <c r="J679" s="706"/>
      <c r="K679" s="707"/>
      <c r="L679" s="496"/>
      <c r="M679" s="497"/>
      <c r="N679" s="497"/>
      <c r="O679" s="758"/>
      <c r="P679" s="497"/>
      <c r="Q679" s="759"/>
      <c r="R679" s="176"/>
      <c r="S679" s="176"/>
      <c r="T679" s="182"/>
      <c r="U679" s="182"/>
      <c r="V679" s="728"/>
      <c r="W679" s="726"/>
      <c r="X679" s="717"/>
      <c r="Y679" s="717"/>
      <c r="Z679" s="717"/>
      <c r="AA679" s="726"/>
      <c r="AB679" s="726"/>
      <c r="AC679" s="182"/>
    </row>
    <row r="680" ht="27.0" customHeight="1">
      <c r="A680" s="176"/>
      <c r="B680" s="176"/>
      <c r="C680" s="176"/>
      <c r="D680" s="176"/>
      <c r="E680" s="176"/>
      <c r="F680" s="176"/>
      <c r="G680" s="177"/>
      <c r="H680" s="176"/>
      <c r="I680" s="176"/>
      <c r="J680" s="706"/>
      <c r="K680" s="707"/>
      <c r="L680" s="176"/>
      <c r="M680" s="176"/>
      <c r="N680" s="176"/>
      <c r="O680" s="177"/>
      <c r="P680" s="176"/>
      <c r="Q680" s="176"/>
      <c r="R680" s="176"/>
      <c r="S680" s="176"/>
      <c r="T680" s="182"/>
      <c r="U680" s="182"/>
      <c r="V680" s="728"/>
      <c r="W680" s="726"/>
      <c r="X680" s="717"/>
      <c r="Y680" s="717"/>
      <c r="Z680" s="717"/>
      <c r="AA680" s="726"/>
      <c r="AB680" s="726"/>
      <c r="AC680" s="182"/>
    </row>
    <row r="681" ht="27.0" customHeight="1">
      <c r="A681" s="176"/>
      <c r="B681" s="176"/>
      <c r="C681" s="176"/>
      <c r="D681" s="176"/>
      <c r="E681" s="176"/>
      <c r="F681" s="176"/>
      <c r="G681" s="177"/>
      <c r="H681" s="176"/>
      <c r="I681" s="176"/>
      <c r="J681" s="706"/>
      <c r="K681" s="707"/>
      <c r="L681" s="176"/>
      <c r="M681" s="176"/>
      <c r="N681" s="176"/>
      <c r="O681" s="177"/>
      <c r="P681" s="176"/>
      <c r="Q681" s="176"/>
      <c r="R681" s="176"/>
      <c r="S681" s="176"/>
      <c r="T681" s="182"/>
      <c r="U681" s="182"/>
      <c r="V681" s="728"/>
      <c r="W681" s="726"/>
      <c r="X681" s="717"/>
      <c r="Y681" s="717"/>
      <c r="Z681" s="717"/>
      <c r="AA681" s="726"/>
      <c r="AB681" s="726"/>
      <c r="AC681" s="182"/>
    </row>
    <row r="682" ht="20.25" customHeight="1">
      <c r="A682" s="176"/>
      <c r="B682" s="176"/>
      <c r="C682" s="713" t="s">
        <v>820</v>
      </c>
      <c r="D682" s="88"/>
      <c r="E682" s="88"/>
      <c r="F682" s="88"/>
      <c r="G682" s="88"/>
      <c r="H682" s="88"/>
      <c r="I682" s="66"/>
      <c r="J682" s="714"/>
      <c r="K682" s="707"/>
      <c r="L682" s="713" t="s">
        <v>821</v>
      </c>
      <c r="M682" s="88"/>
      <c r="N682" s="88"/>
      <c r="O682" s="88"/>
      <c r="P682" s="88"/>
      <c r="Q682" s="66"/>
      <c r="R682" s="176"/>
      <c r="S682" s="176"/>
      <c r="T682" s="182"/>
      <c r="U682" s="182"/>
      <c r="V682" s="728"/>
      <c r="W682" s="726"/>
      <c r="X682" s="717"/>
      <c r="Y682" s="717"/>
      <c r="Z682" s="717"/>
      <c r="AA682" s="726"/>
      <c r="AB682" s="726"/>
      <c r="AC682" s="182"/>
    </row>
    <row r="683" ht="20.25" customHeight="1">
      <c r="A683" s="176"/>
      <c r="B683" s="176"/>
      <c r="C683" s="639"/>
      <c r="I683" s="78"/>
      <c r="J683" s="706"/>
      <c r="K683" s="707"/>
      <c r="L683" s="639"/>
      <c r="Q683" s="78"/>
      <c r="R683" s="176"/>
      <c r="S683" s="176"/>
      <c r="T683" s="182"/>
      <c r="U683" s="182"/>
      <c r="V683" s="728"/>
      <c r="W683" s="726"/>
      <c r="X683" s="717"/>
      <c r="Y683" s="717"/>
      <c r="Z683" s="717"/>
      <c r="AA683" s="726"/>
      <c r="AB683" s="726"/>
      <c r="AC683" s="182"/>
    </row>
    <row r="684" ht="20.25" customHeight="1">
      <c r="A684" s="176"/>
      <c r="B684" s="176"/>
      <c r="C684" s="339"/>
      <c r="D684" s="176"/>
      <c r="E684" s="740" t="str">
        <f>'R08賦集'!C115</f>
        <v>（株）MIYASHO</v>
      </c>
      <c r="F684" s="109"/>
      <c r="G684" s="726" t="s">
        <v>537</v>
      </c>
      <c r="I684" s="727"/>
      <c r="J684" s="706"/>
      <c r="K684" s="707"/>
      <c r="L684" s="339"/>
      <c r="M684" s="740" t="str">
        <f>E684</f>
        <v>（株）MIYASHO</v>
      </c>
      <c r="N684" s="109"/>
      <c r="O684" s="726" t="s">
        <v>537</v>
      </c>
      <c r="Q684" s="727"/>
      <c r="R684" s="176"/>
      <c r="S684" s="176"/>
      <c r="T684" s="182"/>
      <c r="U684" s="182"/>
      <c r="V684" s="728"/>
      <c r="W684" s="726"/>
      <c r="X684" s="717"/>
      <c r="Y684" s="717"/>
      <c r="Z684" s="717"/>
      <c r="AA684" s="726"/>
      <c r="AB684" s="726"/>
      <c r="AC684" s="182"/>
    </row>
    <row r="685" ht="20.25" customHeight="1">
      <c r="A685" s="176"/>
      <c r="B685" s="176"/>
      <c r="C685" s="339"/>
      <c r="D685" s="176"/>
      <c r="E685" s="519"/>
      <c r="F685" s="519"/>
      <c r="G685" s="731"/>
      <c r="H685" s="519"/>
      <c r="I685" s="727"/>
      <c r="J685" s="706"/>
      <c r="K685" s="707"/>
      <c r="L685" s="339"/>
      <c r="M685" s="176"/>
      <c r="N685" s="176"/>
      <c r="O685" s="177"/>
      <c r="P685" s="176"/>
      <c r="Q685" s="727"/>
      <c r="R685" s="176"/>
      <c r="S685" s="176"/>
      <c r="T685" s="182"/>
      <c r="U685" s="182"/>
      <c r="V685" s="728"/>
      <c r="W685" s="726"/>
      <c r="X685" s="717"/>
      <c r="Y685" s="717"/>
      <c r="Z685" s="717"/>
      <c r="AA685" s="726"/>
      <c r="AB685" s="726"/>
      <c r="AC685" s="182"/>
    </row>
    <row r="686" ht="20.25" customHeight="1">
      <c r="A686" s="176"/>
      <c r="B686" s="176"/>
      <c r="C686" s="339"/>
      <c r="D686" s="176"/>
      <c r="E686" s="975" t="s">
        <v>707</v>
      </c>
      <c r="F686" s="736" t="str">
        <f>F688-F687</f>
        <v>93,390</v>
      </c>
      <c r="G686" s="737" t="s">
        <v>706</v>
      </c>
      <c r="H686" s="176"/>
      <c r="I686" s="727"/>
      <c r="J686" s="706"/>
      <c r="K686" s="707"/>
      <c r="L686" s="339"/>
      <c r="M686" s="176"/>
      <c r="N686" s="176"/>
      <c r="O686" s="177"/>
      <c r="P686" s="176"/>
      <c r="Q686" s="727"/>
      <c r="R686" s="176"/>
      <c r="S686" s="176"/>
      <c r="T686" s="182"/>
      <c r="U686" s="182"/>
      <c r="V686" s="728"/>
      <c r="W686" s="726"/>
      <c r="X686" s="717"/>
      <c r="Y686" s="717"/>
      <c r="Z686" s="717"/>
      <c r="AA686" s="726"/>
      <c r="AB686" s="726"/>
      <c r="AC686" s="182"/>
    </row>
    <row r="687" ht="20.25" customHeight="1">
      <c r="A687" s="176"/>
      <c r="B687" s="176"/>
      <c r="C687" s="339"/>
      <c r="D687" s="176"/>
      <c r="E687" s="976" t="s">
        <v>824</v>
      </c>
      <c r="F687" s="739" t="str">
        <f>'R08賦集'!T115</f>
        <v>500</v>
      </c>
      <c r="G687" s="737" t="s">
        <v>706</v>
      </c>
      <c r="H687" s="176"/>
      <c r="I687" s="727"/>
      <c r="J687" s="706"/>
      <c r="K687" s="707"/>
      <c r="L687" s="339"/>
      <c r="M687" s="740" t="s">
        <v>709</v>
      </c>
      <c r="N687" s="967" t="str">
        <f>F688</f>
        <v>93,890</v>
      </c>
      <c r="O687" s="742" t="s">
        <v>706</v>
      </c>
      <c r="P687" s="109"/>
      <c r="Q687" s="743"/>
      <c r="R687" s="176"/>
      <c r="S687" s="176"/>
      <c r="T687" s="182"/>
      <c r="U687" s="182"/>
      <c r="V687" s="728"/>
      <c r="W687" s="726"/>
      <c r="X687" s="717"/>
      <c r="Y687" s="717"/>
      <c r="Z687" s="717"/>
      <c r="AA687" s="726"/>
      <c r="AB687" s="726"/>
      <c r="AC687" s="182"/>
    </row>
    <row r="688" ht="20.25" customHeight="1">
      <c r="A688" s="176"/>
      <c r="B688" s="176"/>
      <c r="C688" s="339"/>
      <c r="D688" s="176"/>
      <c r="E688" s="975" t="s">
        <v>710</v>
      </c>
      <c r="F688" s="744" t="str">
        <f>'R08賦集'!X115</f>
        <v>93,890</v>
      </c>
      <c r="G688" s="737" t="s">
        <v>706</v>
      </c>
      <c r="H688" s="176"/>
      <c r="I688" s="727"/>
      <c r="J688" s="706"/>
      <c r="K688" s="707"/>
      <c r="L688" s="339"/>
      <c r="M688" s="176"/>
      <c r="N688" s="176"/>
      <c r="O688" s="177"/>
      <c r="P688" s="176"/>
      <c r="Q688" s="727"/>
      <c r="R688" s="176"/>
      <c r="S688" s="176"/>
      <c r="T688" s="182"/>
      <c r="U688" s="182"/>
      <c r="V688" s="728"/>
      <c r="W688" s="726"/>
      <c r="X688" s="717"/>
      <c r="Y688" s="717"/>
      <c r="Z688" s="717"/>
      <c r="AA688" s="726"/>
      <c r="AB688" s="726"/>
      <c r="AC688" s="182"/>
    </row>
    <row r="689" ht="20.25" customHeight="1">
      <c r="A689" s="176"/>
      <c r="B689" s="176"/>
      <c r="C689" s="339"/>
      <c r="D689" s="745" t="str">
        <f>$Y$2</f>
        <v>　上記金額を令和08年度の賦課金として、令和08年４月末日迄に納入願います。</v>
      </c>
      <c r="H689" s="176"/>
      <c r="I689" s="727"/>
      <c r="J689" s="706"/>
      <c r="K689" s="707"/>
      <c r="L689" s="339"/>
      <c r="M689" s="745" t="str">
        <f>$Z$2</f>
        <v>　上記金額を令和08年度の賦課金として領収いたしました。</v>
      </c>
      <c r="Q689" s="727"/>
      <c r="R689" s="176"/>
      <c r="S689" s="176"/>
      <c r="T689" s="182"/>
      <c r="U689" s="182"/>
      <c r="V689" s="728"/>
      <c r="W689" s="726"/>
      <c r="X689" s="717"/>
      <c r="Y689" s="717"/>
      <c r="Z689" s="717"/>
      <c r="AA689" s="726"/>
      <c r="AB689" s="726"/>
      <c r="AC689" s="182"/>
    </row>
    <row r="690" ht="20.25" customHeight="1">
      <c r="A690" s="176"/>
      <c r="B690" s="176"/>
      <c r="C690" s="339"/>
      <c r="H690" s="176"/>
      <c r="I690" s="727"/>
      <c r="J690" s="706"/>
      <c r="K690" s="707"/>
      <c r="L690" s="339"/>
      <c r="Q690" s="727"/>
      <c r="R690" s="176"/>
      <c r="S690" s="176"/>
      <c r="T690" s="182"/>
      <c r="U690" s="182"/>
      <c r="V690" s="728"/>
      <c r="W690" s="726"/>
      <c r="X690" s="717"/>
      <c r="Y690" s="717"/>
      <c r="Z690" s="717"/>
      <c r="AA690" s="726"/>
      <c r="AB690" s="726"/>
      <c r="AC690" s="182"/>
    </row>
    <row r="691" ht="20.25" customHeight="1">
      <c r="A691" s="176"/>
      <c r="B691" s="176"/>
      <c r="C691" s="339"/>
      <c r="H691" s="176"/>
      <c r="I691" s="727"/>
      <c r="J691" s="706"/>
      <c r="K691" s="707"/>
      <c r="L691" s="339"/>
      <c r="Q691" s="727"/>
      <c r="R691" s="176"/>
      <c r="S691" s="176"/>
      <c r="T691" s="182"/>
      <c r="U691" s="182"/>
      <c r="V691" s="728"/>
      <c r="W691" s="726"/>
      <c r="X691" s="717"/>
      <c r="Y691" s="717"/>
      <c r="Z691" s="717"/>
      <c r="AA691" s="726"/>
      <c r="AB691" s="726"/>
      <c r="AC691" s="182"/>
    </row>
    <row r="692" ht="20.25" customHeight="1">
      <c r="A692" s="176"/>
      <c r="B692" s="176"/>
      <c r="C692" s="339"/>
      <c r="H692" s="176"/>
      <c r="I692" s="727"/>
      <c r="J692" s="706"/>
      <c r="K692" s="707"/>
      <c r="L692" s="339"/>
      <c r="Q692" s="727"/>
      <c r="R692" s="176"/>
      <c r="S692" s="176"/>
      <c r="T692" s="182"/>
      <c r="U692" s="182"/>
      <c r="V692" s="728"/>
      <c r="W692" s="726"/>
      <c r="X692" s="717"/>
      <c r="Y692" s="717"/>
      <c r="Z692" s="717"/>
      <c r="AA692" s="726"/>
      <c r="AB692" s="726"/>
      <c r="AC692" s="182"/>
    </row>
    <row r="693" ht="20.25" customHeight="1">
      <c r="A693" s="176"/>
      <c r="B693" s="176"/>
      <c r="C693" s="339"/>
      <c r="D693" s="746" t="str">
        <f>$D$30</f>
        <v>令和08年　4　月　   日</v>
      </c>
      <c r="I693" s="747"/>
      <c r="J693" s="748"/>
      <c r="K693" s="749"/>
      <c r="L693" s="750"/>
      <c r="M693" s="726"/>
      <c r="Q693" s="747"/>
      <c r="R693" s="176"/>
      <c r="S693" s="176"/>
      <c r="T693" s="182"/>
      <c r="U693" s="182"/>
      <c r="V693" s="728"/>
      <c r="W693" s="726"/>
      <c r="X693" s="717"/>
      <c r="Y693" s="717"/>
      <c r="Z693" s="717"/>
      <c r="AA693" s="726"/>
      <c r="AB693" s="726"/>
      <c r="AC693" s="182"/>
    </row>
    <row r="694" ht="20.25" customHeight="1">
      <c r="A694" s="751"/>
      <c r="B694" s="751"/>
      <c r="C694" s="752"/>
      <c r="D694" s="753" t="str">
        <f>D14</f>
        <v>片岡農産組合長　久保田　要</v>
      </c>
      <c r="I694" s="754"/>
      <c r="J694" s="755"/>
      <c r="K694" s="756"/>
      <c r="L694" s="752"/>
      <c r="M694" s="753" t="str">
        <f>$D$796</f>
        <v>片岡農産組合長　久保田　要</v>
      </c>
      <c r="Q694" s="757"/>
      <c r="R694" s="176"/>
      <c r="S694" s="176"/>
      <c r="T694" s="182"/>
      <c r="U694" s="182"/>
      <c r="V694" s="728"/>
      <c r="W694" s="726"/>
      <c r="X694" s="717"/>
      <c r="Y694" s="717"/>
      <c r="Z694" s="717"/>
      <c r="AA694" s="726"/>
      <c r="AB694" s="726"/>
      <c r="AC694" s="182"/>
    </row>
    <row r="695" ht="20.25" customHeight="1">
      <c r="A695" s="751"/>
      <c r="B695" s="751"/>
      <c r="C695" s="752"/>
      <c r="I695" s="754"/>
      <c r="J695" s="755"/>
      <c r="K695" s="756"/>
      <c r="L695" s="752"/>
      <c r="Q695" s="757"/>
      <c r="R695" s="176"/>
      <c r="S695" s="176"/>
      <c r="T695" s="182"/>
      <c r="U695" s="182"/>
      <c r="V695" s="728"/>
      <c r="W695" s="726"/>
      <c r="X695" s="717"/>
      <c r="Y695" s="717"/>
      <c r="Z695" s="717"/>
      <c r="AA695" s="726"/>
      <c r="AB695" s="726"/>
      <c r="AC695" s="182"/>
    </row>
    <row r="696" ht="20.25" customHeight="1">
      <c r="A696" s="176"/>
      <c r="B696" s="176"/>
      <c r="C696" s="496"/>
      <c r="D696" s="497"/>
      <c r="E696" s="497"/>
      <c r="F696" s="497"/>
      <c r="G696" s="758"/>
      <c r="H696" s="497"/>
      <c r="I696" s="759"/>
      <c r="J696" s="706"/>
      <c r="K696" s="707"/>
      <c r="L696" s="496"/>
      <c r="M696" s="497"/>
      <c r="N696" s="497"/>
      <c r="O696" s="758"/>
      <c r="P696" s="497"/>
      <c r="Q696" s="759"/>
      <c r="R696" s="176"/>
      <c r="S696" s="176"/>
      <c r="T696" s="182"/>
      <c r="U696" s="182"/>
      <c r="V696" s="728"/>
      <c r="W696" s="726"/>
      <c r="X696" s="717"/>
      <c r="Y696" s="717"/>
      <c r="Z696" s="717"/>
      <c r="AA696" s="726"/>
      <c r="AB696" s="726"/>
      <c r="AC696" s="182"/>
    </row>
    <row r="697" ht="27.0" customHeight="1">
      <c r="A697" s="176"/>
      <c r="B697" s="176"/>
      <c r="C697" s="497"/>
      <c r="D697" s="497"/>
      <c r="E697" s="497"/>
      <c r="F697" s="497"/>
      <c r="G697" s="758"/>
      <c r="H697" s="497"/>
      <c r="I697" s="497"/>
      <c r="J697" s="760"/>
      <c r="K697" s="761"/>
      <c r="L697" s="497"/>
      <c r="M697" s="497"/>
      <c r="N697" s="497"/>
      <c r="O697" s="758"/>
      <c r="P697" s="497"/>
      <c r="Q697" s="497"/>
      <c r="R697" s="176"/>
      <c r="S697" s="176"/>
      <c r="T697" s="182"/>
      <c r="U697" s="182"/>
      <c r="V697" s="728"/>
      <c r="W697" s="726"/>
      <c r="X697" s="717"/>
      <c r="Y697" s="717"/>
      <c r="Z697" s="717"/>
      <c r="AA697" s="726"/>
      <c r="AB697" s="726"/>
      <c r="AC697" s="182"/>
    </row>
    <row r="698" ht="27.0" customHeight="1">
      <c r="A698" s="176"/>
      <c r="B698" s="176"/>
      <c r="C698" s="176"/>
      <c r="D698" s="176"/>
      <c r="E698" s="176"/>
      <c r="F698" s="176"/>
      <c r="G698" s="177"/>
      <c r="H698" s="176"/>
      <c r="I698" s="176"/>
      <c r="J698" s="706"/>
      <c r="K698" s="707"/>
      <c r="L698" s="176"/>
      <c r="M698" s="176"/>
      <c r="N698" s="176"/>
      <c r="O698" s="177"/>
      <c r="P698" s="176"/>
      <c r="Q698" s="176"/>
      <c r="R698" s="176"/>
      <c r="S698" s="176"/>
      <c r="T698" s="182"/>
      <c r="U698" s="182"/>
      <c r="V698" s="728"/>
      <c r="W698" s="726"/>
      <c r="X698" s="717"/>
      <c r="Y698" s="717"/>
      <c r="Z698" s="717"/>
      <c r="AA698" s="726"/>
      <c r="AB698" s="726"/>
      <c r="AC698" s="182"/>
    </row>
    <row r="699" ht="20.25" customHeight="1">
      <c r="A699" s="176"/>
      <c r="B699" s="176"/>
      <c r="C699" s="713" t="s">
        <v>820</v>
      </c>
      <c r="D699" s="88"/>
      <c r="E699" s="88"/>
      <c r="F699" s="88"/>
      <c r="G699" s="88"/>
      <c r="H699" s="88"/>
      <c r="I699" s="66"/>
      <c r="J699" s="706"/>
      <c r="K699" s="707"/>
      <c r="L699" s="713" t="s">
        <v>821</v>
      </c>
      <c r="M699" s="88"/>
      <c r="N699" s="88"/>
      <c r="O699" s="88"/>
      <c r="P699" s="88"/>
      <c r="Q699" s="66"/>
      <c r="R699" s="176"/>
      <c r="S699" s="176"/>
      <c r="T699" s="182"/>
      <c r="U699" s="182"/>
      <c r="V699" s="728"/>
      <c r="W699" s="726"/>
      <c r="X699" s="717"/>
      <c r="Y699" s="717"/>
      <c r="Z699" s="717"/>
      <c r="AA699" s="726"/>
      <c r="AB699" s="726"/>
      <c r="AC699" s="182"/>
    </row>
    <row r="700" ht="20.25" customHeight="1">
      <c r="A700" s="176"/>
      <c r="B700" s="176"/>
      <c r="C700" s="639"/>
      <c r="I700" s="78"/>
      <c r="J700" s="706"/>
      <c r="K700" s="707"/>
      <c r="L700" s="639"/>
      <c r="Q700" s="78"/>
      <c r="R700" s="176"/>
      <c r="S700" s="176"/>
      <c r="T700" s="182"/>
      <c r="U700" s="182"/>
      <c r="V700" s="728"/>
      <c r="W700" s="726"/>
      <c r="X700" s="717"/>
      <c r="Y700" s="717"/>
      <c r="Z700" s="717"/>
      <c r="AA700" s="726"/>
      <c r="AB700" s="726"/>
      <c r="AC700" s="182"/>
    </row>
    <row r="701" ht="20.25" customHeight="1">
      <c r="A701" s="176"/>
      <c r="B701" s="176"/>
      <c r="C701" s="969"/>
      <c r="D701" s="970"/>
      <c r="E701" s="971" t="str">
        <f>'R08賦集'!C116</f>
        <v>小巻菊江</v>
      </c>
      <c r="G701" s="726" t="s">
        <v>537</v>
      </c>
      <c r="I701" s="972"/>
      <c r="J701" s="706"/>
      <c r="K701" s="707"/>
      <c r="L701" s="339"/>
      <c r="M701" s="740" t="str">
        <f>E701</f>
        <v>小巻菊江</v>
      </c>
      <c r="N701" s="109"/>
      <c r="O701" s="726" t="s">
        <v>537</v>
      </c>
      <c r="Q701" s="727"/>
      <c r="R701" s="176"/>
      <c r="S701" s="176"/>
      <c r="T701" s="182"/>
      <c r="U701" s="182"/>
      <c r="V701" s="728"/>
      <c r="W701" s="726"/>
      <c r="X701" s="717"/>
      <c r="Y701" s="717"/>
      <c r="Z701" s="717"/>
      <c r="AA701" s="726"/>
      <c r="AB701" s="726"/>
      <c r="AC701" s="182"/>
    </row>
    <row r="702" ht="20.25" customHeight="1">
      <c r="A702" s="176"/>
      <c r="B702" s="176"/>
      <c r="C702" s="339"/>
      <c r="D702" s="176"/>
      <c r="E702" s="973"/>
      <c r="F702" s="973"/>
      <c r="G702" s="974"/>
      <c r="H702" s="519"/>
      <c r="I702" s="727"/>
      <c r="J702" s="706"/>
      <c r="K702" s="707"/>
      <c r="L702" s="339"/>
      <c r="M702" s="176"/>
      <c r="N702" s="176"/>
      <c r="O702" s="177"/>
      <c r="P702" s="176"/>
      <c r="Q702" s="727"/>
      <c r="R702" s="176"/>
      <c r="S702" s="176"/>
      <c r="T702" s="182"/>
      <c r="U702" s="182"/>
      <c r="V702" s="728"/>
      <c r="W702" s="726"/>
      <c r="X702" s="717"/>
      <c r="Y702" s="717"/>
      <c r="Z702" s="717"/>
      <c r="AA702" s="726"/>
      <c r="AB702" s="726"/>
      <c r="AC702" s="182"/>
    </row>
    <row r="703" ht="20.25" customHeight="1">
      <c r="A703" s="176"/>
      <c r="B703" s="176"/>
      <c r="C703" s="339"/>
      <c r="D703" s="176"/>
      <c r="E703" s="975" t="s">
        <v>707</v>
      </c>
      <c r="F703" s="736" t="str">
        <f>F705-F704</f>
        <v>0</v>
      </c>
      <c r="G703" s="737" t="s">
        <v>706</v>
      </c>
      <c r="H703" s="176"/>
      <c r="I703" s="727"/>
      <c r="J703" s="706"/>
      <c r="K703" s="707"/>
      <c r="L703" s="339"/>
      <c r="M703" s="176"/>
      <c r="N703" s="176"/>
      <c r="O703" s="177"/>
      <c r="P703" s="176"/>
      <c r="Q703" s="727"/>
      <c r="R703" s="176"/>
      <c r="S703" s="176"/>
      <c r="T703" s="182"/>
      <c r="U703" s="182"/>
      <c r="V703" s="728"/>
      <c r="W703" s="726"/>
      <c r="X703" s="717"/>
      <c r="Y703" s="717"/>
      <c r="Z703" s="717"/>
      <c r="AA703" s="726"/>
      <c r="AB703" s="726"/>
      <c r="AC703" s="182"/>
    </row>
    <row r="704" ht="20.25" customHeight="1">
      <c r="A704" s="176"/>
      <c r="B704" s="176"/>
      <c r="C704" s="339"/>
      <c r="D704" s="176"/>
      <c r="E704" s="976" t="s">
        <v>824</v>
      </c>
      <c r="F704" s="739" t="str">
        <f>'R08賦集'!T116</f>
        <v>0</v>
      </c>
      <c r="G704" s="737" t="s">
        <v>706</v>
      </c>
      <c r="H704" s="176"/>
      <c r="I704" s="727"/>
      <c r="J704" s="706"/>
      <c r="K704" s="707"/>
      <c r="L704" s="339"/>
      <c r="M704" s="740" t="s">
        <v>709</v>
      </c>
      <c r="N704" s="967" t="str">
        <f>F705</f>
        <v>0</v>
      </c>
      <c r="O704" s="742" t="s">
        <v>706</v>
      </c>
      <c r="P704" s="109"/>
      <c r="Q704" s="743"/>
      <c r="R704" s="176"/>
      <c r="S704" s="176"/>
      <c r="T704" s="182"/>
      <c r="U704" s="182"/>
      <c r="V704" s="728"/>
      <c r="W704" s="726"/>
      <c r="X704" s="717"/>
      <c r="Y704" s="717"/>
      <c r="Z704" s="717"/>
      <c r="AA704" s="726"/>
      <c r="AB704" s="726"/>
      <c r="AC704" s="182"/>
    </row>
    <row r="705" ht="20.25" customHeight="1">
      <c r="A705" s="176"/>
      <c r="B705" s="176"/>
      <c r="C705" s="339"/>
      <c r="D705" s="176"/>
      <c r="E705" s="975" t="s">
        <v>710</v>
      </c>
      <c r="F705" s="744" t="str">
        <f>'R08賦集'!X116</f>
        <v>0</v>
      </c>
      <c r="G705" s="737" t="s">
        <v>706</v>
      </c>
      <c r="H705" s="176"/>
      <c r="I705" s="727"/>
      <c r="J705" s="706"/>
      <c r="K705" s="707"/>
      <c r="L705" s="339"/>
      <c r="M705" s="176"/>
      <c r="N705" s="176"/>
      <c r="O705" s="177"/>
      <c r="P705" s="176"/>
      <c r="Q705" s="727"/>
      <c r="R705" s="176"/>
      <c r="S705" s="176"/>
      <c r="T705" s="182"/>
      <c r="U705" s="182"/>
      <c r="V705" s="728"/>
      <c r="W705" s="726"/>
      <c r="X705" s="717"/>
      <c r="Y705" s="717"/>
      <c r="Z705" s="717"/>
      <c r="AA705" s="726"/>
      <c r="AB705" s="726"/>
      <c r="AC705" s="182"/>
    </row>
    <row r="706" ht="20.25" customHeight="1">
      <c r="A706" s="176"/>
      <c r="B706" s="176"/>
      <c r="C706" s="339"/>
      <c r="D706" s="745" t="str">
        <f>$Y$2</f>
        <v>　上記金額を令和08年度の賦課金として、令和08年４月末日迄に納入願います。</v>
      </c>
      <c r="H706" s="176"/>
      <c r="I706" s="727"/>
      <c r="J706" s="706"/>
      <c r="K706" s="707"/>
      <c r="L706" s="339"/>
      <c r="M706" s="745" t="str">
        <f>$Z$2</f>
        <v>　上記金額を令和08年度の賦課金として領収いたしました。</v>
      </c>
      <c r="Q706" s="727"/>
      <c r="R706" s="176"/>
      <c r="S706" s="176"/>
      <c r="T706" s="182"/>
      <c r="U706" s="182"/>
      <c r="V706" s="728"/>
      <c r="W706" s="726"/>
      <c r="X706" s="717"/>
      <c r="Y706" s="717"/>
      <c r="Z706" s="717"/>
      <c r="AA706" s="726"/>
      <c r="AB706" s="726"/>
      <c r="AC706" s="182"/>
    </row>
    <row r="707" ht="20.25" customHeight="1">
      <c r="A707" s="176"/>
      <c r="B707" s="176"/>
      <c r="C707" s="339"/>
      <c r="H707" s="176"/>
      <c r="I707" s="727"/>
      <c r="J707" s="706"/>
      <c r="K707" s="707"/>
      <c r="L707" s="339"/>
      <c r="Q707" s="727"/>
      <c r="R707" s="176"/>
      <c r="S707" s="176"/>
      <c r="T707" s="182"/>
      <c r="U707" s="182"/>
      <c r="V707" s="728"/>
      <c r="W707" s="726"/>
      <c r="X707" s="717"/>
      <c r="Y707" s="717"/>
      <c r="Z707" s="717"/>
      <c r="AA707" s="726"/>
      <c r="AB707" s="726"/>
      <c r="AC707" s="182"/>
    </row>
    <row r="708" ht="20.25" customHeight="1">
      <c r="A708" s="176"/>
      <c r="B708" s="176"/>
      <c r="C708" s="339"/>
      <c r="H708" s="176"/>
      <c r="I708" s="727"/>
      <c r="J708" s="706"/>
      <c r="K708" s="707"/>
      <c r="L708" s="339"/>
      <c r="Q708" s="727"/>
      <c r="R708" s="176"/>
      <c r="S708" s="176"/>
      <c r="T708" s="182"/>
      <c r="U708" s="182"/>
      <c r="V708" s="728"/>
      <c r="W708" s="726"/>
      <c r="X708" s="717"/>
      <c r="Y708" s="717"/>
      <c r="Z708" s="717"/>
      <c r="AA708" s="726"/>
      <c r="AB708" s="726"/>
      <c r="AC708" s="182"/>
    </row>
    <row r="709" ht="20.25" customHeight="1">
      <c r="A709" s="176"/>
      <c r="B709" s="176"/>
      <c r="C709" s="339"/>
      <c r="H709" s="176"/>
      <c r="I709" s="727"/>
      <c r="J709" s="706"/>
      <c r="K709" s="707"/>
      <c r="L709" s="339"/>
      <c r="Q709" s="727"/>
      <c r="R709" s="176"/>
      <c r="S709" s="176"/>
      <c r="T709" s="182"/>
      <c r="U709" s="182"/>
      <c r="V709" s="728"/>
      <c r="W709" s="726"/>
      <c r="X709" s="717"/>
      <c r="Y709" s="717"/>
      <c r="Z709" s="717"/>
      <c r="AA709" s="726"/>
      <c r="AB709" s="726"/>
      <c r="AC709" s="182"/>
    </row>
    <row r="710" ht="20.25" customHeight="1">
      <c r="A710" s="176"/>
      <c r="B710" s="176"/>
      <c r="C710" s="339"/>
      <c r="D710" s="746" t="str">
        <f>$D$30</f>
        <v>令和08年　4　月　   日</v>
      </c>
      <c r="I710" s="977"/>
      <c r="J710" s="706"/>
      <c r="K710" s="707"/>
      <c r="L710" s="750"/>
      <c r="M710" s="726"/>
      <c r="Q710" s="747"/>
      <c r="R710" s="176"/>
      <c r="S710" s="176"/>
      <c r="T710" s="182"/>
      <c r="U710" s="182"/>
      <c r="V710" s="728"/>
      <c r="W710" s="726"/>
      <c r="X710" s="717"/>
      <c r="Y710" s="717"/>
      <c r="Z710" s="717"/>
      <c r="AA710" s="726"/>
      <c r="AB710" s="726"/>
      <c r="AC710" s="182"/>
    </row>
    <row r="711" ht="20.25" customHeight="1">
      <c r="A711" s="176"/>
      <c r="B711" s="176"/>
      <c r="C711" s="339"/>
      <c r="D711" s="753" t="str">
        <f>D14</f>
        <v>片岡農産組合長　久保田　要</v>
      </c>
      <c r="I711" s="727"/>
      <c r="J711" s="706"/>
      <c r="K711" s="707"/>
      <c r="L711" s="752"/>
      <c r="M711" s="753" t="str">
        <f>$D$796</f>
        <v>片岡農産組合長　久保田　要</v>
      </c>
      <c r="Q711" s="757"/>
      <c r="R711" s="176"/>
      <c r="S711" s="176"/>
      <c r="T711" s="182"/>
      <c r="U711" s="182"/>
      <c r="V711" s="728"/>
      <c r="W711" s="726"/>
      <c r="X711" s="717"/>
      <c r="Y711" s="717"/>
      <c r="Z711" s="717"/>
      <c r="AA711" s="726"/>
      <c r="AB711" s="726"/>
      <c r="AC711" s="182"/>
    </row>
    <row r="712" ht="20.25" customHeight="1">
      <c r="A712" s="176"/>
      <c r="B712" s="176"/>
      <c r="C712" s="339"/>
      <c r="I712" s="727"/>
      <c r="J712" s="706"/>
      <c r="K712" s="707"/>
      <c r="L712" s="752"/>
      <c r="Q712" s="757"/>
      <c r="R712" s="176"/>
      <c r="S712" s="176"/>
      <c r="T712" s="182"/>
      <c r="U712" s="182"/>
      <c r="V712" s="728"/>
      <c r="W712" s="726"/>
      <c r="X712" s="717"/>
      <c r="Y712" s="717"/>
      <c r="Z712" s="717"/>
      <c r="AA712" s="726"/>
      <c r="AB712" s="726"/>
      <c r="AC712" s="182"/>
    </row>
    <row r="713" ht="20.25" customHeight="1">
      <c r="A713" s="176"/>
      <c r="B713" s="176"/>
      <c r="C713" s="496"/>
      <c r="D713" s="497"/>
      <c r="E713" s="497"/>
      <c r="F713" s="497"/>
      <c r="G713" s="758"/>
      <c r="H713" s="497"/>
      <c r="I713" s="759"/>
      <c r="J713" s="706"/>
      <c r="K713" s="707"/>
      <c r="L713" s="496"/>
      <c r="M713" s="497"/>
      <c r="N713" s="497"/>
      <c r="O713" s="758"/>
      <c r="P713" s="497"/>
      <c r="Q713" s="759"/>
      <c r="R713" s="176"/>
      <c r="S713" s="176"/>
      <c r="T713" s="182"/>
      <c r="U713" s="182"/>
      <c r="V713" s="728"/>
      <c r="W713" s="726"/>
      <c r="X713" s="717"/>
      <c r="Y713" s="717"/>
      <c r="Z713" s="717"/>
      <c r="AA713" s="726"/>
      <c r="AB713" s="726"/>
      <c r="AC713" s="182"/>
    </row>
    <row r="714" ht="27.0" customHeight="1">
      <c r="A714" s="176"/>
      <c r="B714" s="176"/>
      <c r="C714" s="176"/>
      <c r="D714" s="176"/>
      <c r="E714" s="176"/>
      <c r="F714" s="176"/>
      <c r="G714" s="177"/>
      <c r="H714" s="176"/>
      <c r="I714" s="176"/>
      <c r="J714" s="706"/>
      <c r="K714" s="707"/>
      <c r="L714" s="176"/>
      <c r="M714" s="176"/>
      <c r="N714" s="176"/>
      <c r="O714" s="177"/>
      <c r="P714" s="176"/>
      <c r="Q714" s="176"/>
      <c r="R714" s="176"/>
      <c r="S714" s="176"/>
      <c r="T714" s="182"/>
      <c r="U714" s="182"/>
      <c r="V714" s="728"/>
      <c r="W714" s="726"/>
      <c r="X714" s="717"/>
      <c r="Y714" s="717"/>
      <c r="Z714" s="717"/>
      <c r="AA714" s="726"/>
      <c r="AB714" s="726"/>
      <c r="AC714" s="182"/>
    </row>
    <row r="715" ht="27.0" customHeight="1">
      <c r="A715" s="176"/>
      <c r="B715" s="176"/>
      <c r="C715" s="176"/>
      <c r="D715" s="176"/>
      <c r="E715" s="176"/>
      <c r="F715" s="176"/>
      <c r="G715" s="177"/>
      <c r="H715" s="176"/>
      <c r="I715" s="176"/>
      <c r="J715" s="706"/>
      <c r="K715" s="707"/>
      <c r="L715" s="176"/>
      <c r="M715" s="176"/>
      <c r="N715" s="176"/>
      <c r="O715" s="177"/>
      <c r="P715" s="176"/>
      <c r="Q715" s="176"/>
      <c r="R715" s="176"/>
      <c r="S715" s="176"/>
      <c r="T715" s="182"/>
      <c r="U715" s="182"/>
      <c r="V715" s="728"/>
      <c r="W715" s="726"/>
      <c r="X715" s="717"/>
      <c r="Y715" s="717"/>
      <c r="Z715" s="717"/>
      <c r="AA715" s="726"/>
      <c r="AB715" s="726"/>
      <c r="AC715" s="182"/>
    </row>
    <row r="716" ht="20.25" customHeight="1">
      <c r="A716" s="176"/>
      <c r="B716" s="176"/>
      <c r="C716" s="713" t="s">
        <v>820</v>
      </c>
      <c r="D716" s="88"/>
      <c r="E716" s="88"/>
      <c r="F716" s="88"/>
      <c r="G716" s="88"/>
      <c r="H716" s="88"/>
      <c r="I716" s="66"/>
      <c r="J716" s="714"/>
      <c r="K716" s="707"/>
      <c r="L716" s="713" t="s">
        <v>821</v>
      </c>
      <c r="M716" s="88"/>
      <c r="N716" s="88"/>
      <c r="O716" s="88"/>
      <c r="P716" s="88"/>
      <c r="Q716" s="66"/>
      <c r="R716" s="176"/>
      <c r="S716" s="176"/>
      <c r="T716" s="182"/>
      <c r="U716" s="182"/>
      <c r="V716" s="728"/>
      <c r="W716" s="726"/>
      <c r="X716" s="717"/>
      <c r="Y716" s="717"/>
      <c r="Z716" s="717"/>
      <c r="AA716" s="726"/>
      <c r="AB716" s="726"/>
      <c r="AC716" s="182"/>
    </row>
    <row r="717" ht="20.25" customHeight="1">
      <c r="A717" s="176"/>
      <c r="B717" s="176"/>
      <c r="C717" s="639"/>
      <c r="I717" s="78"/>
      <c r="J717" s="706"/>
      <c r="K717" s="707"/>
      <c r="L717" s="639"/>
      <c r="Q717" s="78"/>
      <c r="R717" s="176"/>
      <c r="S717" s="176"/>
      <c r="T717" s="182"/>
      <c r="U717" s="182"/>
      <c r="V717" s="728"/>
      <c r="W717" s="726"/>
      <c r="X717" s="717"/>
      <c r="Y717" s="717"/>
      <c r="Z717" s="717"/>
      <c r="AA717" s="726"/>
      <c r="AB717" s="726"/>
      <c r="AC717" s="182"/>
    </row>
    <row r="718" ht="20.25" customHeight="1">
      <c r="A718" s="176"/>
      <c r="B718" s="176"/>
      <c r="C718" s="339"/>
      <c r="D718" s="176"/>
      <c r="E718" s="740" t="str">
        <f>'R08賦集'!C117</f>
        <v>沼田邦夫</v>
      </c>
      <c r="F718" s="109"/>
      <c r="G718" s="726" t="s">
        <v>537</v>
      </c>
      <c r="I718" s="727"/>
      <c r="J718" s="706"/>
      <c r="K718" s="707"/>
      <c r="L718" s="339"/>
      <c r="M718" s="740" t="str">
        <f>E718</f>
        <v>沼田邦夫</v>
      </c>
      <c r="N718" s="109"/>
      <c r="O718" s="726" t="s">
        <v>537</v>
      </c>
      <c r="Q718" s="727"/>
      <c r="R718" s="176"/>
      <c r="S718" s="176"/>
      <c r="T718" s="182"/>
      <c r="U718" s="182"/>
      <c r="V718" s="728"/>
      <c r="W718" s="726"/>
      <c r="X718" s="717"/>
      <c r="Y718" s="717"/>
      <c r="Z718" s="717"/>
      <c r="AA718" s="726"/>
      <c r="AB718" s="726"/>
      <c r="AC718" s="182"/>
    </row>
    <row r="719" ht="20.25" customHeight="1">
      <c r="A719" s="176"/>
      <c r="B719" s="176"/>
      <c r="C719" s="339"/>
      <c r="D719" s="176"/>
      <c r="E719" s="519"/>
      <c r="F719" s="519"/>
      <c r="G719" s="731"/>
      <c r="H719" s="519"/>
      <c r="I719" s="727"/>
      <c r="J719" s="706"/>
      <c r="K719" s="707"/>
      <c r="L719" s="339"/>
      <c r="M719" s="176"/>
      <c r="N719" s="176"/>
      <c r="O719" s="177"/>
      <c r="P719" s="176"/>
      <c r="Q719" s="727"/>
      <c r="R719" s="176"/>
      <c r="S719" s="176"/>
      <c r="T719" s="182"/>
      <c r="U719" s="182"/>
      <c r="V719" s="728"/>
      <c r="W719" s="726"/>
      <c r="X719" s="717"/>
      <c r="Y719" s="717"/>
      <c r="Z719" s="717"/>
      <c r="AA719" s="726"/>
      <c r="AB719" s="726"/>
      <c r="AC719" s="182"/>
    </row>
    <row r="720" ht="20.25" customHeight="1">
      <c r="A720" s="176"/>
      <c r="B720" s="176"/>
      <c r="C720" s="339"/>
      <c r="D720" s="176"/>
      <c r="E720" s="975" t="s">
        <v>707</v>
      </c>
      <c r="F720" s="736" t="str">
        <f>F722-F721</f>
        <v>0</v>
      </c>
      <c r="G720" s="737" t="s">
        <v>706</v>
      </c>
      <c r="H720" s="176"/>
      <c r="I720" s="727"/>
      <c r="J720" s="706"/>
      <c r="K720" s="707"/>
      <c r="L720" s="339"/>
      <c r="M720" s="176"/>
      <c r="N720" s="176"/>
      <c r="O720" s="177"/>
      <c r="P720" s="176"/>
      <c r="Q720" s="727"/>
      <c r="R720" s="176"/>
      <c r="S720" s="176"/>
      <c r="T720" s="182"/>
      <c r="U720" s="182"/>
      <c r="V720" s="728"/>
      <c r="W720" s="726"/>
      <c r="X720" s="717"/>
      <c r="Y720" s="717"/>
      <c r="Z720" s="717"/>
      <c r="AA720" s="726"/>
      <c r="AB720" s="726"/>
      <c r="AC720" s="182"/>
    </row>
    <row r="721" ht="20.25" customHeight="1">
      <c r="A721" s="176"/>
      <c r="B721" s="176"/>
      <c r="C721" s="339"/>
      <c r="D721" s="176"/>
      <c r="E721" s="976" t="s">
        <v>824</v>
      </c>
      <c r="F721" s="739" t="str">
        <f>'R08賦集'!T117</f>
        <v>0</v>
      </c>
      <c r="G721" s="737" t="s">
        <v>706</v>
      </c>
      <c r="H721" s="176"/>
      <c r="I721" s="727"/>
      <c r="J721" s="706"/>
      <c r="K721" s="707"/>
      <c r="L721" s="339"/>
      <c r="M721" s="740" t="s">
        <v>709</v>
      </c>
      <c r="N721" s="967" t="str">
        <f>F722</f>
        <v>0</v>
      </c>
      <c r="O721" s="742" t="s">
        <v>706</v>
      </c>
      <c r="P721" s="109"/>
      <c r="Q721" s="743"/>
      <c r="R721" s="176"/>
      <c r="S721" s="176"/>
      <c r="T721" s="182"/>
      <c r="U721" s="182"/>
      <c r="V721" s="728"/>
      <c r="W721" s="726"/>
      <c r="X721" s="717"/>
      <c r="Y721" s="717"/>
      <c r="Z721" s="717"/>
      <c r="AA721" s="726"/>
      <c r="AB721" s="726"/>
      <c r="AC721" s="182"/>
    </row>
    <row r="722" ht="20.25" customHeight="1">
      <c r="A722" s="176"/>
      <c r="B722" s="176"/>
      <c r="C722" s="339"/>
      <c r="D722" s="176"/>
      <c r="E722" s="975" t="s">
        <v>710</v>
      </c>
      <c r="F722" s="744" t="str">
        <f>'R08賦集'!X117</f>
        <v>0</v>
      </c>
      <c r="G722" s="737" t="s">
        <v>706</v>
      </c>
      <c r="H722" s="176"/>
      <c r="I722" s="727"/>
      <c r="J722" s="706"/>
      <c r="K722" s="707"/>
      <c r="L722" s="339"/>
      <c r="M722" s="176"/>
      <c r="N722" s="176"/>
      <c r="O722" s="177"/>
      <c r="P722" s="176"/>
      <c r="Q722" s="727"/>
      <c r="R722" s="176"/>
      <c r="S722" s="176"/>
      <c r="T722" s="182"/>
      <c r="U722" s="182"/>
      <c r="V722" s="728"/>
      <c r="W722" s="726"/>
      <c r="X722" s="717"/>
      <c r="Y722" s="717"/>
      <c r="Z722" s="717"/>
      <c r="AA722" s="726"/>
      <c r="AB722" s="726"/>
      <c r="AC722" s="182"/>
    </row>
    <row r="723" ht="20.25" customHeight="1">
      <c r="A723" s="176"/>
      <c r="B723" s="176"/>
      <c r="C723" s="339"/>
      <c r="D723" s="745" t="str">
        <f>$Y$2</f>
        <v>　上記金額を令和08年度の賦課金として、令和08年４月末日迄に納入願います。</v>
      </c>
      <c r="H723" s="176"/>
      <c r="I723" s="727"/>
      <c r="J723" s="706"/>
      <c r="K723" s="707"/>
      <c r="L723" s="339"/>
      <c r="M723" s="745" t="str">
        <f>$Z$2</f>
        <v>　上記金額を令和08年度の賦課金として領収いたしました。</v>
      </c>
      <c r="Q723" s="727"/>
      <c r="R723" s="176"/>
      <c r="S723" s="176"/>
      <c r="T723" s="182"/>
      <c r="U723" s="182"/>
      <c r="V723" s="728"/>
      <c r="W723" s="726"/>
      <c r="X723" s="717"/>
      <c r="Y723" s="717"/>
      <c r="Z723" s="717"/>
      <c r="AA723" s="726"/>
      <c r="AB723" s="726"/>
      <c r="AC723" s="182"/>
    </row>
    <row r="724" ht="20.25" customHeight="1">
      <c r="A724" s="176"/>
      <c r="B724" s="176"/>
      <c r="C724" s="339"/>
      <c r="H724" s="176"/>
      <c r="I724" s="727"/>
      <c r="J724" s="706"/>
      <c r="K724" s="707"/>
      <c r="L724" s="339"/>
      <c r="Q724" s="727"/>
      <c r="R724" s="176"/>
      <c r="S724" s="176"/>
      <c r="T724" s="182"/>
      <c r="U724" s="182"/>
      <c r="V724" s="728"/>
      <c r="W724" s="726"/>
      <c r="X724" s="717"/>
      <c r="Y724" s="717"/>
      <c r="Z724" s="717"/>
      <c r="AA724" s="726"/>
      <c r="AB724" s="726"/>
      <c r="AC724" s="182"/>
    </row>
    <row r="725" ht="20.25" customHeight="1">
      <c r="A725" s="176"/>
      <c r="B725" s="176"/>
      <c r="C725" s="339"/>
      <c r="H725" s="176"/>
      <c r="I725" s="727"/>
      <c r="J725" s="706"/>
      <c r="K725" s="707"/>
      <c r="L725" s="339"/>
      <c r="Q725" s="727"/>
      <c r="R725" s="176"/>
      <c r="S725" s="176"/>
      <c r="T725" s="182"/>
      <c r="U725" s="182"/>
      <c r="V725" s="728"/>
      <c r="W725" s="726"/>
      <c r="X725" s="717"/>
      <c r="Y725" s="717"/>
      <c r="Z725" s="717"/>
      <c r="AA725" s="726"/>
      <c r="AB725" s="726"/>
      <c r="AC725" s="182"/>
    </row>
    <row r="726" ht="20.25" customHeight="1">
      <c r="A726" s="176"/>
      <c r="B726" s="176"/>
      <c r="C726" s="339"/>
      <c r="H726" s="176"/>
      <c r="I726" s="727"/>
      <c r="J726" s="706"/>
      <c r="K726" s="707"/>
      <c r="L726" s="339"/>
      <c r="Q726" s="727"/>
      <c r="R726" s="176"/>
      <c r="S726" s="176"/>
      <c r="T726" s="182"/>
      <c r="U726" s="182"/>
      <c r="V726" s="728"/>
      <c r="W726" s="726"/>
      <c r="X726" s="717"/>
      <c r="Y726" s="717"/>
      <c r="Z726" s="717"/>
      <c r="AA726" s="726"/>
      <c r="AB726" s="726"/>
      <c r="AC726" s="182"/>
    </row>
    <row r="727" ht="20.25" customHeight="1">
      <c r="A727" s="176"/>
      <c r="B727" s="176"/>
      <c r="C727" s="339"/>
      <c r="D727" s="746" t="str">
        <f>$D$30</f>
        <v>令和08年　4　月　   日</v>
      </c>
      <c r="I727" s="747"/>
      <c r="J727" s="748"/>
      <c r="K727" s="749"/>
      <c r="L727" s="750"/>
      <c r="M727" s="726"/>
      <c r="Q727" s="747"/>
      <c r="R727" s="176"/>
      <c r="S727" s="176"/>
      <c r="T727" s="182"/>
      <c r="U727" s="182"/>
      <c r="V727" s="728"/>
      <c r="W727" s="726"/>
      <c r="X727" s="717"/>
      <c r="Y727" s="717"/>
      <c r="Z727" s="717"/>
      <c r="AA727" s="726"/>
      <c r="AB727" s="726"/>
      <c r="AC727" s="182"/>
    </row>
    <row r="728" ht="20.25" customHeight="1">
      <c r="A728" s="751"/>
      <c r="B728" s="751"/>
      <c r="C728" s="752"/>
      <c r="D728" s="753" t="str">
        <f>D14</f>
        <v>片岡農産組合長　久保田　要</v>
      </c>
      <c r="I728" s="754"/>
      <c r="J728" s="755"/>
      <c r="K728" s="756"/>
      <c r="L728" s="752"/>
      <c r="M728" s="753" t="str">
        <f>$D$796</f>
        <v>片岡農産組合長　久保田　要</v>
      </c>
      <c r="Q728" s="757"/>
      <c r="R728" s="176"/>
      <c r="S728" s="176"/>
      <c r="T728" s="182"/>
      <c r="U728" s="182"/>
      <c r="V728" s="728"/>
      <c r="W728" s="726"/>
      <c r="X728" s="717"/>
      <c r="Y728" s="717"/>
      <c r="Z728" s="717"/>
      <c r="AA728" s="726"/>
      <c r="AB728" s="726"/>
      <c r="AC728" s="182"/>
    </row>
    <row r="729" ht="20.25" customHeight="1">
      <c r="A729" s="751"/>
      <c r="B729" s="751"/>
      <c r="C729" s="752"/>
      <c r="I729" s="754"/>
      <c r="J729" s="755"/>
      <c r="K729" s="756"/>
      <c r="L729" s="752"/>
      <c r="Q729" s="757"/>
      <c r="R729" s="176"/>
      <c r="S729" s="176"/>
      <c r="T729" s="182"/>
      <c r="U729" s="182"/>
      <c r="V729" s="728"/>
      <c r="W729" s="726"/>
      <c r="X729" s="717"/>
      <c r="Y729" s="717"/>
      <c r="Z729" s="717"/>
      <c r="AA729" s="726"/>
      <c r="AB729" s="726"/>
      <c r="AC729" s="182"/>
    </row>
    <row r="730" ht="20.25" customHeight="1">
      <c r="A730" s="176"/>
      <c r="B730" s="176"/>
      <c r="C730" s="496"/>
      <c r="D730" s="497"/>
      <c r="E730" s="497"/>
      <c r="F730" s="497"/>
      <c r="G730" s="758"/>
      <c r="H730" s="497"/>
      <c r="I730" s="759"/>
      <c r="J730" s="706"/>
      <c r="K730" s="707"/>
      <c r="L730" s="496"/>
      <c r="M730" s="497"/>
      <c r="N730" s="497"/>
      <c r="O730" s="758"/>
      <c r="P730" s="497"/>
      <c r="Q730" s="759"/>
      <c r="R730" s="176"/>
      <c r="S730" s="176"/>
      <c r="T730" s="182"/>
      <c r="U730" s="182"/>
      <c r="V730" s="728"/>
      <c r="W730" s="726"/>
      <c r="X730" s="717"/>
      <c r="Y730" s="717"/>
      <c r="Z730" s="717"/>
      <c r="AA730" s="726"/>
      <c r="AB730" s="726"/>
      <c r="AC730" s="182"/>
    </row>
    <row r="731" ht="27.0" customHeight="1">
      <c r="A731" s="176"/>
      <c r="B731" s="176"/>
      <c r="C731" s="497"/>
      <c r="D731" s="497"/>
      <c r="E731" s="497"/>
      <c r="F731" s="497"/>
      <c r="G731" s="758"/>
      <c r="H731" s="497"/>
      <c r="I731" s="497"/>
      <c r="J731" s="760"/>
      <c r="K731" s="761"/>
      <c r="L731" s="497"/>
      <c r="M731" s="497"/>
      <c r="N731" s="497"/>
      <c r="O731" s="758"/>
      <c r="P731" s="497"/>
      <c r="Q731" s="497"/>
      <c r="R731" s="176"/>
      <c r="S731" s="176"/>
      <c r="T731" s="182"/>
      <c r="U731" s="182"/>
      <c r="V731" s="728"/>
      <c r="W731" s="726"/>
      <c r="X731" s="717"/>
      <c r="Y731" s="717"/>
      <c r="Z731" s="717"/>
      <c r="AA731" s="726"/>
      <c r="AB731" s="726"/>
      <c r="AC731" s="182"/>
    </row>
    <row r="732" ht="27.0" customHeight="1">
      <c r="A732" s="176"/>
      <c r="B732" s="176"/>
      <c r="C732" s="176"/>
      <c r="D732" s="176"/>
      <c r="E732" s="176"/>
      <c r="F732" s="176"/>
      <c r="G732" s="177"/>
      <c r="H732" s="176"/>
      <c r="I732" s="176"/>
      <c r="J732" s="706"/>
      <c r="K732" s="707"/>
      <c r="L732" s="176"/>
      <c r="M732" s="176"/>
      <c r="N732" s="176"/>
      <c r="O732" s="177"/>
      <c r="P732" s="176"/>
      <c r="Q732" s="176"/>
      <c r="R732" s="176"/>
      <c r="S732" s="176"/>
      <c r="T732" s="182"/>
      <c r="U732" s="182"/>
      <c r="V732" s="728"/>
      <c r="W732" s="726"/>
      <c r="X732" s="717"/>
      <c r="Y732" s="717"/>
      <c r="Z732" s="717"/>
      <c r="AA732" s="726"/>
      <c r="AB732" s="726"/>
      <c r="AC732" s="182"/>
    </row>
    <row r="733" ht="20.25" customHeight="1">
      <c r="A733" s="176"/>
      <c r="B733" s="176"/>
      <c r="C733" s="713" t="s">
        <v>820</v>
      </c>
      <c r="D733" s="88"/>
      <c r="E733" s="88"/>
      <c r="F733" s="88"/>
      <c r="G733" s="88"/>
      <c r="H733" s="88"/>
      <c r="I733" s="66"/>
      <c r="J733" s="706"/>
      <c r="K733" s="707"/>
      <c r="L733" s="713" t="s">
        <v>821</v>
      </c>
      <c r="M733" s="88"/>
      <c r="N733" s="88"/>
      <c r="O733" s="88"/>
      <c r="P733" s="88"/>
      <c r="Q733" s="66"/>
      <c r="R733" s="176"/>
      <c r="S733" s="176"/>
      <c r="T733" s="182"/>
      <c r="U733" s="182"/>
      <c r="V733" s="728"/>
      <c r="W733" s="726"/>
      <c r="X733" s="717"/>
      <c r="Y733" s="717"/>
      <c r="Z733" s="717"/>
      <c r="AA733" s="726"/>
      <c r="AB733" s="726"/>
      <c r="AC733" s="182"/>
    </row>
    <row r="734" ht="20.25" customHeight="1">
      <c r="A734" s="176"/>
      <c r="B734" s="176"/>
      <c r="C734" s="639"/>
      <c r="I734" s="78"/>
      <c r="J734" s="706"/>
      <c r="K734" s="707"/>
      <c r="L734" s="639"/>
      <c r="Q734" s="78"/>
      <c r="R734" s="176"/>
      <c r="S734" s="176"/>
      <c r="T734" s="182"/>
      <c r="U734" s="182"/>
      <c r="V734" s="728"/>
      <c r="W734" s="726"/>
      <c r="X734" s="717"/>
      <c r="Y734" s="717"/>
      <c r="Z734" s="717"/>
      <c r="AA734" s="726"/>
      <c r="AB734" s="726"/>
      <c r="AC734" s="182"/>
    </row>
    <row r="735" ht="20.25" customHeight="1">
      <c r="A735" s="176"/>
      <c r="B735" s="176"/>
      <c r="C735" s="969"/>
      <c r="D735" s="970"/>
      <c r="E735" s="971" t="str">
        <f>'R08賦集'!C118</f>
        <v>****</v>
      </c>
      <c r="G735" s="726" t="s">
        <v>537</v>
      </c>
      <c r="I735" s="972"/>
      <c r="J735" s="706"/>
      <c r="K735" s="707"/>
      <c r="L735" s="339"/>
      <c r="M735" s="740" t="str">
        <f>E735</f>
        <v>****</v>
      </c>
      <c r="N735" s="109"/>
      <c r="O735" s="726" t="s">
        <v>537</v>
      </c>
      <c r="Q735" s="727"/>
      <c r="R735" s="176"/>
      <c r="S735" s="176"/>
      <c r="T735" s="182"/>
      <c r="U735" s="182"/>
      <c r="V735" s="728"/>
      <c r="W735" s="726"/>
      <c r="X735" s="717"/>
      <c r="Y735" s="717"/>
      <c r="Z735" s="717"/>
      <c r="AA735" s="726"/>
      <c r="AB735" s="726"/>
      <c r="AC735" s="182"/>
    </row>
    <row r="736" ht="20.25" customHeight="1">
      <c r="A736" s="176"/>
      <c r="B736" s="176"/>
      <c r="C736" s="339"/>
      <c r="D736" s="176"/>
      <c r="E736" s="973"/>
      <c r="F736" s="973"/>
      <c r="G736" s="974"/>
      <c r="H736" s="519"/>
      <c r="I736" s="727"/>
      <c r="J736" s="706"/>
      <c r="K736" s="707"/>
      <c r="L736" s="339"/>
      <c r="M736" s="176"/>
      <c r="N736" s="176"/>
      <c r="O736" s="177"/>
      <c r="P736" s="176"/>
      <c r="Q736" s="727"/>
      <c r="R736" s="176"/>
      <c r="S736" s="176"/>
      <c r="T736" s="182"/>
      <c r="U736" s="182"/>
      <c r="V736" s="728"/>
      <c r="W736" s="726"/>
      <c r="X736" s="717"/>
      <c r="Y736" s="717"/>
      <c r="Z736" s="717"/>
      <c r="AA736" s="726"/>
      <c r="AB736" s="726"/>
      <c r="AC736" s="182"/>
    </row>
    <row r="737" ht="20.25" customHeight="1">
      <c r="A737" s="176"/>
      <c r="B737" s="176"/>
      <c r="C737" s="339"/>
      <c r="D737" s="176"/>
      <c r="E737" s="975" t="s">
        <v>707</v>
      </c>
      <c r="F737" s="736" t="str">
        <f>F739-F738</f>
        <v>0</v>
      </c>
      <c r="G737" s="737" t="s">
        <v>706</v>
      </c>
      <c r="H737" s="176"/>
      <c r="I737" s="727"/>
      <c r="J737" s="706"/>
      <c r="K737" s="707"/>
      <c r="L737" s="339"/>
      <c r="M737" s="176"/>
      <c r="N737" s="176"/>
      <c r="O737" s="177"/>
      <c r="P737" s="176"/>
      <c r="Q737" s="727"/>
      <c r="R737" s="176"/>
      <c r="S737" s="176"/>
      <c r="T737" s="182"/>
      <c r="U737" s="182"/>
      <c r="V737" s="728"/>
      <c r="W737" s="726"/>
      <c r="X737" s="717"/>
      <c r="Y737" s="717"/>
      <c r="Z737" s="717"/>
      <c r="AA737" s="726"/>
      <c r="AB737" s="726"/>
      <c r="AC737" s="182"/>
    </row>
    <row r="738" ht="20.25" customHeight="1">
      <c r="A738" s="176"/>
      <c r="B738" s="176"/>
      <c r="C738" s="339"/>
      <c r="D738" s="176"/>
      <c r="E738" s="976" t="s">
        <v>824</v>
      </c>
      <c r="F738" s="739" t="str">
        <f>'R08賦集'!T118</f>
        <v>0</v>
      </c>
      <c r="G738" s="737" t="s">
        <v>706</v>
      </c>
      <c r="H738" s="176"/>
      <c r="I738" s="727"/>
      <c r="J738" s="706"/>
      <c r="K738" s="707"/>
      <c r="L738" s="339"/>
      <c r="M738" s="740" t="s">
        <v>709</v>
      </c>
      <c r="N738" s="967" t="str">
        <f>F739</f>
        <v>0</v>
      </c>
      <c r="O738" s="742" t="s">
        <v>706</v>
      </c>
      <c r="P738" s="109"/>
      <c r="Q738" s="743"/>
      <c r="R738" s="176"/>
      <c r="S738" s="176"/>
      <c r="T738" s="182"/>
      <c r="U738" s="182"/>
      <c r="V738" s="728"/>
      <c r="W738" s="726"/>
      <c r="X738" s="717"/>
      <c r="Y738" s="717"/>
      <c r="Z738" s="717"/>
      <c r="AA738" s="726"/>
      <c r="AB738" s="726"/>
      <c r="AC738" s="182"/>
    </row>
    <row r="739" ht="20.25" customHeight="1">
      <c r="A739" s="176"/>
      <c r="B739" s="176"/>
      <c r="C739" s="339"/>
      <c r="D739" s="176"/>
      <c r="E739" s="975" t="s">
        <v>710</v>
      </c>
      <c r="F739" s="744" t="str">
        <f>'R08賦集'!X118</f>
        <v>0</v>
      </c>
      <c r="G739" s="737" t="s">
        <v>706</v>
      </c>
      <c r="H739" s="176"/>
      <c r="I739" s="727"/>
      <c r="J739" s="706"/>
      <c r="K739" s="707"/>
      <c r="L739" s="339"/>
      <c r="M739" s="176"/>
      <c r="N739" s="176"/>
      <c r="O739" s="177"/>
      <c r="P739" s="176"/>
      <c r="Q739" s="727"/>
      <c r="R739" s="176"/>
      <c r="S739" s="176"/>
      <c r="T739" s="182"/>
      <c r="U739" s="182"/>
      <c r="V739" s="728"/>
      <c r="W739" s="726"/>
      <c r="X739" s="717"/>
      <c r="Y739" s="717"/>
      <c r="Z739" s="717"/>
      <c r="AA739" s="726"/>
      <c r="AB739" s="726"/>
      <c r="AC739" s="182"/>
    </row>
    <row r="740" ht="20.25" customHeight="1">
      <c r="A740" s="176"/>
      <c r="B740" s="176"/>
      <c r="C740" s="339"/>
      <c r="D740" s="745" t="str">
        <f>$Y$2</f>
        <v>　上記金額を令和08年度の賦課金として、令和08年４月末日迄に納入願います。</v>
      </c>
      <c r="H740" s="176"/>
      <c r="I740" s="727"/>
      <c r="J740" s="706"/>
      <c r="K740" s="707"/>
      <c r="L740" s="339"/>
      <c r="M740" s="745" t="str">
        <f>$Z$2</f>
        <v>　上記金額を令和08年度の賦課金として領収いたしました。</v>
      </c>
      <c r="Q740" s="727"/>
      <c r="R740" s="176"/>
      <c r="S740" s="176"/>
      <c r="T740" s="182"/>
      <c r="U740" s="182"/>
      <c r="V740" s="728"/>
      <c r="W740" s="726"/>
      <c r="X740" s="717"/>
      <c r="Y740" s="717"/>
      <c r="Z740" s="717"/>
      <c r="AA740" s="726"/>
      <c r="AB740" s="726"/>
      <c r="AC740" s="182"/>
    </row>
    <row r="741" ht="20.25" customHeight="1">
      <c r="A741" s="176"/>
      <c r="B741" s="176"/>
      <c r="C741" s="339"/>
      <c r="H741" s="176"/>
      <c r="I741" s="727"/>
      <c r="J741" s="706"/>
      <c r="K741" s="707"/>
      <c r="L741" s="339"/>
      <c r="Q741" s="727"/>
      <c r="R741" s="176"/>
      <c r="S741" s="176"/>
      <c r="T741" s="182"/>
      <c r="U741" s="182"/>
      <c r="V741" s="728"/>
      <c r="W741" s="726"/>
      <c r="X741" s="717"/>
      <c r="Y741" s="717"/>
      <c r="Z741" s="717"/>
      <c r="AA741" s="726"/>
      <c r="AB741" s="726"/>
      <c r="AC741" s="182"/>
    </row>
    <row r="742" ht="20.25" customHeight="1">
      <c r="A742" s="176"/>
      <c r="B742" s="176"/>
      <c r="C742" s="339"/>
      <c r="H742" s="176"/>
      <c r="I742" s="727"/>
      <c r="J742" s="706"/>
      <c r="K742" s="707"/>
      <c r="L742" s="339"/>
      <c r="Q742" s="727"/>
      <c r="R742" s="176"/>
      <c r="S742" s="176"/>
      <c r="T742" s="182"/>
      <c r="U742" s="182"/>
      <c r="V742" s="728"/>
      <c r="W742" s="726"/>
      <c r="X742" s="717"/>
      <c r="Y742" s="717"/>
      <c r="Z742" s="717"/>
      <c r="AA742" s="726"/>
      <c r="AB742" s="726"/>
      <c r="AC742" s="182"/>
    </row>
    <row r="743" ht="20.25" customHeight="1">
      <c r="A743" s="176"/>
      <c r="B743" s="176"/>
      <c r="C743" s="339"/>
      <c r="H743" s="176"/>
      <c r="I743" s="727"/>
      <c r="J743" s="706"/>
      <c r="K743" s="707"/>
      <c r="L743" s="339"/>
      <c r="Q743" s="727"/>
      <c r="R743" s="176"/>
      <c r="S743" s="176"/>
      <c r="T743" s="182"/>
      <c r="U743" s="182"/>
      <c r="V743" s="728"/>
      <c r="W743" s="726"/>
      <c r="X743" s="717"/>
      <c r="Y743" s="717"/>
      <c r="Z743" s="717"/>
      <c r="AA743" s="726"/>
      <c r="AB743" s="726"/>
      <c r="AC743" s="182"/>
    </row>
    <row r="744" ht="20.25" customHeight="1">
      <c r="A744" s="176"/>
      <c r="B744" s="176"/>
      <c r="C744" s="339"/>
      <c r="D744" s="746" t="str">
        <f>$D$30</f>
        <v>令和08年　4　月　   日</v>
      </c>
      <c r="I744" s="977"/>
      <c r="J744" s="706"/>
      <c r="K744" s="707"/>
      <c r="L744" s="750"/>
      <c r="M744" s="726"/>
      <c r="Q744" s="747"/>
      <c r="R744" s="176"/>
      <c r="S744" s="176"/>
      <c r="T744" s="182"/>
      <c r="U744" s="182"/>
      <c r="V744" s="728"/>
      <c r="W744" s="726"/>
      <c r="X744" s="717"/>
      <c r="Y744" s="717"/>
      <c r="Z744" s="717"/>
      <c r="AA744" s="726"/>
      <c r="AB744" s="726"/>
      <c r="AC744" s="182"/>
    </row>
    <row r="745" ht="20.25" customHeight="1">
      <c r="A745" s="176"/>
      <c r="B745" s="176"/>
      <c r="C745" s="339"/>
      <c r="D745" s="753" t="str">
        <f>D14</f>
        <v>片岡農産組合長　久保田　要</v>
      </c>
      <c r="I745" s="727"/>
      <c r="J745" s="706"/>
      <c r="K745" s="707"/>
      <c r="L745" s="752"/>
      <c r="M745" s="753" t="str">
        <f>$D$796</f>
        <v>片岡農産組合長　久保田　要</v>
      </c>
      <c r="Q745" s="757"/>
      <c r="R745" s="176"/>
      <c r="S745" s="176"/>
      <c r="T745" s="182"/>
      <c r="U745" s="182"/>
      <c r="V745" s="728"/>
      <c r="W745" s="726"/>
      <c r="X745" s="717"/>
      <c r="Y745" s="717"/>
      <c r="Z745" s="717"/>
      <c r="AA745" s="726"/>
      <c r="AB745" s="726"/>
      <c r="AC745" s="182"/>
    </row>
    <row r="746" ht="20.25" customHeight="1">
      <c r="A746" s="176"/>
      <c r="B746" s="176"/>
      <c r="C746" s="339"/>
      <c r="I746" s="727"/>
      <c r="J746" s="706"/>
      <c r="K746" s="707"/>
      <c r="L746" s="752"/>
      <c r="Q746" s="757"/>
      <c r="R746" s="176"/>
      <c r="S746" s="176"/>
      <c r="T746" s="182"/>
      <c r="U746" s="182"/>
      <c r="V746" s="728"/>
      <c r="W746" s="726"/>
      <c r="X746" s="717"/>
      <c r="Y746" s="717"/>
      <c r="Z746" s="717"/>
      <c r="AA746" s="726"/>
      <c r="AB746" s="726"/>
      <c r="AC746" s="182"/>
    </row>
    <row r="747" ht="20.25" customHeight="1">
      <c r="A747" s="176"/>
      <c r="B747" s="176"/>
      <c r="C747" s="496"/>
      <c r="D747" s="497"/>
      <c r="E747" s="497"/>
      <c r="F747" s="497"/>
      <c r="G747" s="758"/>
      <c r="H747" s="497"/>
      <c r="I747" s="759"/>
      <c r="J747" s="706"/>
      <c r="K747" s="707"/>
      <c r="L747" s="496"/>
      <c r="M747" s="497"/>
      <c r="N747" s="497"/>
      <c r="O747" s="758"/>
      <c r="P747" s="497"/>
      <c r="Q747" s="759"/>
      <c r="R747" s="176"/>
      <c r="S747" s="176"/>
      <c r="T747" s="182"/>
      <c r="U747" s="182"/>
      <c r="V747" s="728"/>
      <c r="W747" s="726"/>
      <c r="X747" s="717"/>
      <c r="Y747" s="717"/>
      <c r="Z747" s="717"/>
      <c r="AA747" s="726"/>
      <c r="AB747" s="726"/>
      <c r="AC747" s="182"/>
    </row>
    <row r="748" ht="27.0" customHeight="1">
      <c r="A748" s="176"/>
      <c r="B748" s="176"/>
      <c r="C748" s="176"/>
      <c r="D748" s="176"/>
      <c r="E748" s="176"/>
      <c r="F748" s="176"/>
      <c r="G748" s="177"/>
      <c r="H748" s="176"/>
      <c r="I748" s="176"/>
      <c r="J748" s="706"/>
      <c r="K748" s="707"/>
      <c r="L748" s="176"/>
      <c r="M748" s="176"/>
      <c r="N748" s="176"/>
      <c r="O748" s="177"/>
      <c r="P748" s="176"/>
      <c r="Q748" s="176"/>
      <c r="R748" s="176"/>
      <c r="S748" s="176"/>
      <c r="T748" s="182"/>
      <c r="U748" s="182"/>
      <c r="V748" s="728"/>
      <c r="W748" s="726"/>
      <c r="X748" s="717"/>
      <c r="Y748" s="717"/>
      <c r="Z748" s="717"/>
      <c r="AA748" s="726"/>
      <c r="AB748" s="726"/>
      <c r="AC748" s="182"/>
    </row>
    <row r="749" ht="27.0" customHeight="1">
      <c r="A749" s="176"/>
      <c r="B749" s="176"/>
      <c r="C749" s="176"/>
      <c r="D749" s="176"/>
      <c r="E749" s="176"/>
      <c r="F749" s="176"/>
      <c r="G749" s="177"/>
      <c r="H749" s="176"/>
      <c r="I749" s="176"/>
      <c r="J749" s="706"/>
      <c r="K749" s="707"/>
      <c r="L749" s="176"/>
      <c r="M749" s="176"/>
      <c r="N749" s="176"/>
      <c r="O749" s="177"/>
      <c r="P749" s="176"/>
      <c r="Q749" s="176"/>
      <c r="R749" s="176"/>
      <c r="S749" s="176"/>
      <c r="T749" s="182"/>
      <c r="U749" s="182"/>
      <c r="V749" s="728"/>
      <c r="W749" s="726"/>
      <c r="X749" s="717"/>
      <c r="Y749" s="717"/>
      <c r="Z749" s="717"/>
      <c r="AA749" s="726"/>
      <c r="AB749" s="726"/>
      <c r="AC749" s="182"/>
    </row>
    <row r="750" ht="20.25" customHeight="1">
      <c r="A750" s="176"/>
      <c r="B750" s="176"/>
      <c r="C750" s="713" t="s">
        <v>820</v>
      </c>
      <c r="D750" s="88"/>
      <c r="E750" s="88"/>
      <c r="F750" s="88"/>
      <c r="G750" s="88"/>
      <c r="H750" s="88"/>
      <c r="I750" s="66"/>
      <c r="J750" s="714"/>
      <c r="K750" s="707"/>
      <c r="L750" s="713" t="s">
        <v>821</v>
      </c>
      <c r="M750" s="88"/>
      <c r="N750" s="88"/>
      <c r="O750" s="88"/>
      <c r="P750" s="88"/>
      <c r="Q750" s="66"/>
      <c r="R750" s="176"/>
      <c r="S750" s="176"/>
      <c r="T750" s="182"/>
      <c r="U750" s="182"/>
      <c r="V750" s="728"/>
      <c r="W750" s="726"/>
      <c r="X750" s="717"/>
      <c r="Y750" s="717"/>
      <c r="Z750" s="717"/>
      <c r="AA750" s="726"/>
      <c r="AB750" s="726"/>
      <c r="AC750" s="182"/>
    </row>
    <row r="751" ht="20.25" customHeight="1">
      <c r="A751" s="176"/>
      <c r="B751" s="176"/>
      <c r="C751" s="639"/>
      <c r="I751" s="78"/>
      <c r="J751" s="706"/>
      <c r="K751" s="707"/>
      <c r="L751" s="639"/>
      <c r="Q751" s="78"/>
      <c r="R751" s="176"/>
      <c r="S751" s="176"/>
      <c r="T751" s="182"/>
      <c r="U751" s="182"/>
      <c r="V751" s="728"/>
      <c r="W751" s="726"/>
      <c r="X751" s="717"/>
      <c r="Y751" s="717"/>
      <c r="Z751" s="717"/>
      <c r="AA751" s="726"/>
      <c r="AB751" s="726"/>
      <c r="AC751" s="182"/>
    </row>
    <row r="752" ht="20.25" customHeight="1">
      <c r="A752" s="176"/>
      <c r="B752" s="176"/>
      <c r="C752" s="339"/>
      <c r="D752" s="176"/>
      <c r="E752" s="740" t="str">
        <f>'R08賦集'!C119</f>
        <v>****</v>
      </c>
      <c r="F752" s="109"/>
      <c r="G752" s="726" t="s">
        <v>537</v>
      </c>
      <c r="I752" s="727"/>
      <c r="J752" s="706"/>
      <c r="K752" s="707"/>
      <c r="L752" s="339"/>
      <c r="M752" s="740" t="str">
        <f>E752</f>
        <v>****</v>
      </c>
      <c r="N752" s="109"/>
      <c r="O752" s="726" t="s">
        <v>537</v>
      </c>
      <c r="Q752" s="727"/>
      <c r="R752" s="176"/>
      <c r="S752" s="176"/>
      <c r="T752" s="182"/>
      <c r="U752" s="182"/>
      <c r="V752" s="728"/>
      <c r="W752" s="726"/>
      <c r="X752" s="717"/>
      <c r="Y752" s="717"/>
      <c r="Z752" s="717"/>
      <c r="AA752" s="726"/>
      <c r="AB752" s="726"/>
      <c r="AC752" s="182"/>
    </row>
    <row r="753" ht="20.25" customHeight="1">
      <c r="A753" s="176"/>
      <c r="B753" s="176"/>
      <c r="C753" s="339"/>
      <c r="D753" s="176"/>
      <c r="E753" s="519"/>
      <c r="F753" s="519"/>
      <c r="G753" s="731"/>
      <c r="H753" s="519"/>
      <c r="I753" s="727"/>
      <c r="J753" s="706"/>
      <c r="K753" s="707"/>
      <c r="L753" s="339"/>
      <c r="M753" s="176"/>
      <c r="N753" s="176"/>
      <c r="O753" s="177"/>
      <c r="P753" s="176"/>
      <c r="Q753" s="727"/>
      <c r="R753" s="176"/>
      <c r="S753" s="176"/>
      <c r="T753" s="182"/>
      <c r="U753" s="182"/>
      <c r="V753" s="728"/>
      <c r="W753" s="726"/>
      <c r="X753" s="717"/>
      <c r="Y753" s="717"/>
      <c r="Z753" s="717"/>
      <c r="AA753" s="726"/>
      <c r="AB753" s="726"/>
      <c r="AC753" s="182"/>
    </row>
    <row r="754" ht="20.25" customHeight="1">
      <c r="A754" s="176"/>
      <c r="B754" s="176"/>
      <c r="C754" s="339"/>
      <c r="D754" s="176"/>
      <c r="E754" s="975" t="s">
        <v>707</v>
      </c>
      <c r="F754" s="736" t="str">
        <f>F756-F755</f>
        <v>0</v>
      </c>
      <c r="G754" s="737" t="s">
        <v>706</v>
      </c>
      <c r="H754" s="176"/>
      <c r="I754" s="727"/>
      <c r="J754" s="706"/>
      <c r="K754" s="707"/>
      <c r="L754" s="339"/>
      <c r="M754" s="176"/>
      <c r="N754" s="176"/>
      <c r="O754" s="177"/>
      <c r="P754" s="176"/>
      <c r="Q754" s="727"/>
      <c r="R754" s="176"/>
      <c r="S754" s="176"/>
      <c r="T754" s="182"/>
      <c r="U754" s="182"/>
      <c r="V754" s="728"/>
      <c r="W754" s="726"/>
      <c r="X754" s="717"/>
      <c r="Y754" s="717"/>
      <c r="Z754" s="717"/>
      <c r="AA754" s="726"/>
      <c r="AB754" s="726"/>
      <c r="AC754" s="182"/>
    </row>
    <row r="755" ht="20.25" customHeight="1">
      <c r="A755" s="176"/>
      <c r="B755" s="176"/>
      <c r="C755" s="339"/>
      <c r="D755" s="176"/>
      <c r="E755" s="976" t="s">
        <v>824</v>
      </c>
      <c r="F755" s="739" t="str">
        <f>'R08賦集'!T119</f>
        <v>0</v>
      </c>
      <c r="G755" s="737" t="s">
        <v>706</v>
      </c>
      <c r="H755" s="176"/>
      <c r="I755" s="727"/>
      <c r="J755" s="706"/>
      <c r="K755" s="707"/>
      <c r="L755" s="339"/>
      <c r="M755" s="740" t="s">
        <v>709</v>
      </c>
      <c r="N755" s="967" t="str">
        <f>F756</f>
        <v>0</v>
      </c>
      <c r="O755" s="742" t="s">
        <v>706</v>
      </c>
      <c r="P755" s="109"/>
      <c r="Q755" s="743"/>
      <c r="R755" s="176"/>
      <c r="S755" s="176"/>
      <c r="T755" s="182"/>
      <c r="U755" s="182"/>
      <c r="V755" s="728"/>
      <c r="W755" s="726"/>
      <c r="X755" s="717"/>
      <c r="Y755" s="717"/>
      <c r="Z755" s="717"/>
      <c r="AA755" s="726"/>
      <c r="AB755" s="726"/>
      <c r="AC755" s="182"/>
    </row>
    <row r="756" ht="20.25" customHeight="1">
      <c r="A756" s="176"/>
      <c r="B756" s="176"/>
      <c r="C756" s="339"/>
      <c r="D756" s="176"/>
      <c r="E756" s="975" t="s">
        <v>710</v>
      </c>
      <c r="F756" s="744" t="str">
        <f>'R08賦集'!X119</f>
        <v>0</v>
      </c>
      <c r="G756" s="737" t="s">
        <v>706</v>
      </c>
      <c r="H756" s="176"/>
      <c r="I756" s="727"/>
      <c r="J756" s="706"/>
      <c r="K756" s="707"/>
      <c r="L756" s="339"/>
      <c r="M756" s="176"/>
      <c r="N756" s="176"/>
      <c r="O756" s="177"/>
      <c r="P756" s="176"/>
      <c r="Q756" s="727"/>
      <c r="R756" s="176"/>
      <c r="S756" s="176"/>
      <c r="T756" s="182"/>
      <c r="U756" s="182"/>
      <c r="V756" s="728"/>
      <c r="W756" s="726"/>
      <c r="X756" s="717"/>
      <c r="Y756" s="717"/>
      <c r="Z756" s="717"/>
      <c r="AA756" s="726"/>
      <c r="AB756" s="726"/>
      <c r="AC756" s="182"/>
    </row>
    <row r="757" ht="20.25" customHeight="1">
      <c r="A757" s="176"/>
      <c r="B757" s="176"/>
      <c r="C757" s="339"/>
      <c r="D757" s="745" t="str">
        <f>$Y$2</f>
        <v>　上記金額を令和08年度の賦課金として、令和08年４月末日迄に納入願います。</v>
      </c>
      <c r="H757" s="176"/>
      <c r="I757" s="727"/>
      <c r="J757" s="706"/>
      <c r="K757" s="707"/>
      <c r="L757" s="339"/>
      <c r="M757" s="745" t="str">
        <f>$Z$2</f>
        <v>　上記金額を令和08年度の賦課金として領収いたしました。</v>
      </c>
      <c r="Q757" s="727"/>
      <c r="R757" s="176"/>
      <c r="S757" s="176"/>
      <c r="T757" s="182"/>
      <c r="U757" s="182"/>
      <c r="V757" s="728"/>
      <c r="W757" s="726"/>
      <c r="X757" s="717"/>
      <c r="Y757" s="717"/>
      <c r="Z757" s="717"/>
      <c r="AA757" s="726"/>
      <c r="AB757" s="726"/>
      <c r="AC757" s="182"/>
    </row>
    <row r="758" ht="20.25" customHeight="1">
      <c r="A758" s="176"/>
      <c r="B758" s="176"/>
      <c r="C758" s="339"/>
      <c r="H758" s="176"/>
      <c r="I758" s="727"/>
      <c r="J758" s="706"/>
      <c r="K758" s="707"/>
      <c r="L758" s="339"/>
      <c r="Q758" s="727"/>
      <c r="R758" s="176"/>
      <c r="S758" s="176"/>
      <c r="T758" s="182"/>
      <c r="U758" s="182"/>
      <c r="V758" s="728"/>
      <c r="W758" s="726"/>
      <c r="X758" s="717"/>
      <c r="Y758" s="717"/>
      <c r="Z758" s="717"/>
      <c r="AA758" s="726"/>
      <c r="AB758" s="726"/>
      <c r="AC758" s="182"/>
    </row>
    <row r="759" ht="20.25" customHeight="1">
      <c r="A759" s="176"/>
      <c r="B759" s="176"/>
      <c r="C759" s="339"/>
      <c r="H759" s="176"/>
      <c r="I759" s="727"/>
      <c r="J759" s="706"/>
      <c r="K759" s="707"/>
      <c r="L759" s="339"/>
      <c r="Q759" s="727"/>
      <c r="R759" s="176"/>
      <c r="S759" s="176"/>
      <c r="T759" s="182"/>
      <c r="U759" s="182"/>
      <c r="V759" s="728"/>
      <c r="W759" s="726"/>
      <c r="X759" s="717"/>
      <c r="Y759" s="717"/>
      <c r="Z759" s="717"/>
      <c r="AA759" s="726"/>
      <c r="AB759" s="726"/>
      <c r="AC759" s="182"/>
    </row>
    <row r="760" ht="20.25" customHeight="1">
      <c r="A760" s="176"/>
      <c r="B760" s="176"/>
      <c r="C760" s="339"/>
      <c r="H760" s="176"/>
      <c r="I760" s="727"/>
      <c r="J760" s="706"/>
      <c r="K760" s="707"/>
      <c r="L760" s="339"/>
      <c r="Q760" s="727"/>
      <c r="R760" s="176"/>
      <c r="S760" s="176"/>
      <c r="T760" s="182"/>
      <c r="U760" s="182"/>
      <c r="V760" s="728"/>
      <c r="W760" s="726"/>
      <c r="X760" s="717"/>
      <c r="Y760" s="717"/>
      <c r="Z760" s="717"/>
      <c r="AA760" s="726"/>
      <c r="AB760" s="726"/>
      <c r="AC760" s="182"/>
    </row>
    <row r="761" ht="20.25" customHeight="1">
      <c r="A761" s="176"/>
      <c r="B761" s="176"/>
      <c r="C761" s="339"/>
      <c r="D761" s="746" t="str">
        <f>$D$30</f>
        <v>令和08年　4　月　   日</v>
      </c>
      <c r="I761" s="747"/>
      <c r="J761" s="748"/>
      <c r="K761" s="749"/>
      <c r="L761" s="750"/>
      <c r="M761" s="726"/>
      <c r="Q761" s="747"/>
      <c r="R761" s="176"/>
      <c r="S761" s="176"/>
      <c r="T761" s="182"/>
      <c r="U761" s="182"/>
      <c r="V761" s="728"/>
      <c r="W761" s="726"/>
      <c r="X761" s="717"/>
      <c r="Y761" s="717"/>
      <c r="Z761" s="717"/>
      <c r="AA761" s="726"/>
      <c r="AB761" s="726"/>
      <c r="AC761" s="182"/>
    </row>
    <row r="762" ht="20.25" customHeight="1">
      <c r="A762" s="751"/>
      <c r="B762" s="751"/>
      <c r="C762" s="752"/>
      <c r="D762" s="753" t="str">
        <f>D14</f>
        <v>片岡農産組合長　久保田　要</v>
      </c>
      <c r="I762" s="754"/>
      <c r="J762" s="755"/>
      <c r="K762" s="756"/>
      <c r="L762" s="752"/>
      <c r="M762" s="753" t="str">
        <f>$D$796</f>
        <v>片岡農産組合長　久保田　要</v>
      </c>
      <c r="Q762" s="757"/>
      <c r="R762" s="176"/>
      <c r="S762" s="176"/>
      <c r="T762" s="182"/>
      <c r="U762" s="182"/>
      <c r="V762" s="728"/>
      <c r="W762" s="726"/>
      <c r="X762" s="717"/>
      <c r="Y762" s="717"/>
      <c r="Z762" s="717"/>
      <c r="AA762" s="726"/>
      <c r="AB762" s="726"/>
      <c r="AC762" s="182"/>
    </row>
    <row r="763" ht="20.25" customHeight="1">
      <c r="A763" s="751"/>
      <c r="B763" s="751"/>
      <c r="C763" s="752"/>
      <c r="I763" s="754"/>
      <c r="J763" s="755"/>
      <c r="K763" s="756"/>
      <c r="L763" s="752"/>
      <c r="Q763" s="757"/>
      <c r="R763" s="176"/>
      <c r="S763" s="176"/>
      <c r="T763" s="182"/>
      <c r="U763" s="182"/>
      <c r="V763" s="728"/>
      <c r="W763" s="726"/>
      <c r="X763" s="717"/>
      <c r="Y763" s="717"/>
      <c r="Z763" s="717"/>
      <c r="AA763" s="726"/>
      <c r="AB763" s="726"/>
      <c r="AC763" s="182"/>
    </row>
    <row r="764" ht="20.25" customHeight="1">
      <c r="A764" s="176"/>
      <c r="B764" s="176"/>
      <c r="C764" s="496"/>
      <c r="D764" s="497"/>
      <c r="E764" s="497"/>
      <c r="F764" s="497"/>
      <c r="G764" s="758"/>
      <c r="H764" s="497"/>
      <c r="I764" s="759"/>
      <c r="J764" s="706"/>
      <c r="K764" s="707"/>
      <c r="L764" s="496"/>
      <c r="M764" s="497"/>
      <c r="N764" s="497"/>
      <c r="O764" s="758"/>
      <c r="P764" s="497"/>
      <c r="Q764" s="759"/>
      <c r="R764" s="176"/>
      <c r="S764" s="176"/>
      <c r="T764" s="182"/>
      <c r="U764" s="182"/>
      <c r="V764" s="728"/>
      <c r="W764" s="726"/>
      <c r="X764" s="717"/>
      <c r="Y764" s="717"/>
      <c r="Z764" s="717"/>
      <c r="AA764" s="726"/>
      <c r="AB764" s="726"/>
      <c r="AC764" s="182"/>
    </row>
    <row r="765" ht="27.0" customHeight="1">
      <c r="A765" s="176"/>
      <c r="B765" s="176"/>
      <c r="C765" s="497"/>
      <c r="D765" s="497"/>
      <c r="E765" s="497"/>
      <c r="F765" s="497"/>
      <c r="G765" s="758"/>
      <c r="H765" s="497"/>
      <c r="I765" s="497"/>
      <c r="J765" s="760"/>
      <c r="K765" s="761"/>
      <c r="L765" s="497"/>
      <c r="M765" s="497"/>
      <c r="N765" s="497"/>
      <c r="O765" s="758"/>
      <c r="P765" s="497"/>
      <c r="Q765" s="497"/>
      <c r="R765" s="176"/>
      <c r="S765" s="176"/>
      <c r="T765" s="182"/>
      <c r="U765" s="182"/>
      <c r="V765" s="728"/>
      <c r="W765" s="726"/>
      <c r="X765" s="717"/>
      <c r="Y765" s="717"/>
      <c r="Z765" s="717"/>
      <c r="AA765" s="726"/>
      <c r="AB765" s="726"/>
      <c r="AC765" s="182"/>
    </row>
    <row r="766" ht="27.0" customHeight="1">
      <c r="A766" s="176"/>
      <c r="B766" s="176"/>
      <c r="C766" s="176"/>
      <c r="D766" s="176"/>
      <c r="E766" s="176"/>
      <c r="F766" s="176"/>
      <c r="G766" s="177"/>
      <c r="H766" s="176"/>
      <c r="I766" s="176"/>
      <c r="J766" s="706"/>
      <c r="K766" s="707"/>
      <c r="L766" s="176"/>
      <c r="M766" s="176"/>
      <c r="N766" s="176"/>
      <c r="O766" s="177"/>
      <c r="P766" s="176"/>
      <c r="Q766" s="176"/>
      <c r="R766" s="176"/>
      <c r="S766" s="176"/>
      <c r="T766" s="182"/>
      <c r="U766" s="182"/>
      <c r="V766" s="728"/>
      <c r="W766" s="726"/>
      <c r="X766" s="717"/>
      <c r="Y766" s="717"/>
      <c r="Z766" s="717"/>
      <c r="AA766" s="726"/>
      <c r="AB766" s="726"/>
      <c r="AC766" s="182"/>
    </row>
    <row r="767" ht="20.25" customHeight="1">
      <c r="A767" s="176"/>
      <c r="B767" s="176"/>
      <c r="C767" s="713" t="s">
        <v>820</v>
      </c>
      <c r="D767" s="88"/>
      <c r="E767" s="88"/>
      <c r="F767" s="88"/>
      <c r="G767" s="88"/>
      <c r="H767" s="88"/>
      <c r="I767" s="66"/>
      <c r="J767" s="706"/>
      <c r="K767" s="707"/>
      <c r="L767" s="713" t="s">
        <v>821</v>
      </c>
      <c r="M767" s="88"/>
      <c r="N767" s="88"/>
      <c r="O767" s="88"/>
      <c r="P767" s="88"/>
      <c r="Q767" s="66"/>
      <c r="R767" s="176"/>
      <c r="S767" s="176"/>
      <c r="T767" s="182"/>
      <c r="U767" s="182"/>
      <c r="V767" s="728"/>
      <c r="W767" s="726"/>
      <c r="X767" s="717"/>
      <c r="Y767" s="717"/>
      <c r="Z767" s="717"/>
      <c r="AA767" s="726"/>
      <c r="AB767" s="726"/>
      <c r="AC767" s="182"/>
    </row>
    <row r="768" ht="20.25" customHeight="1">
      <c r="A768" s="176"/>
      <c r="B768" s="176"/>
      <c r="C768" s="639"/>
      <c r="I768" s="78"/>
      <c r="J768" s="706"/>
      <c r="K768" s="707"/>
      <c r="L768" s="639"/>
      <c r="Q768" s="78"/>
      <c r="R768" s="176"/>
      <c r="S768" s="176"/>
      <c r="T768" s="182"/>
      <c r="U768" s="182"/>
      <c r="V768" s="728"/>
      <c r="W768" s="726"/>
      <c r="X768" s="717"/>
      <c r="Y768" s="717"/>
      <c r="Z768" s="717"/>
      <c r="AA768" s="726"/>
      <c r="AB768" s="726"/>
      <c r="AC768" s="182"/>
    </row>
    <row r="769" ht="20.25" customHeight="1">
      <c r="A769" s="176"/>
      <c r="B769" s="176"/>
      <c r="C769" s="969"/>
      <c r="D769" s="970"/>
      <c r="E769" s="971" t="str">
        <f>'R08賦集'!C120</f>
        <v>****</v>
      </c>
      <c r="G769" s="726" t="s">
        <v>537</v>
      </c>
      <c r="I769" s="972"/>
      <c r="J769" s="706"/>
      <c r="K769" s="707"/>
      <c r="L769" s="339"/>
      <c r="M769" s="740" t="str">
        <f>E769</f>
        <v>****</v>
      </c>
      <c r="N769" s="109"/>
      <c r="O769" s="726" t="s">
        <v>537</v>
      </c>
      <c r="Q769" s="727"/>
      <c r="R769" s="176"/>
      <c r="S769" s="176"/>
      <c r="T769" s="182"/>
      <c r="U769" s="182"/>
      <c r="V769" s="728"/>
      <c r="W769" s="726"/>
      <c r="X769" s="717"/>
      <c r="Y769" s="717"/>
      <c r="Z769" s="717"/>
      <c r="AA769" s="726"/>
      <c r="AB769" s="726"/>
      <c r="AC769" s="182"/>
    </row>
    <row r="770" ht="20.25" customHeight="1">
      <c r="A770" s="176"/>
      <c r="B770" s="176"/>
      <c r="C770" s="339"/>
      <c r="D770" s="176"/>
      <c r="E770" s="973"/>
      <c r="F770" s="973"/>
      <c r="G770" s="974"/>
      <c r="H770" s="519"/>
      <c r="I770" s="727"/>
      <c r="J770" s="706"/>
      <c r="K770" s="707"/>
      <c r="L770" s="339"/>
      <c r="M770" s="176"/>
      <c r="N770" s="176"/>
      <c r="O770" s="177"/>
      <c r="P770" s="176"/>
      <c r="Q770" s="727"/>
      <c r="R770" s="176"/>
      <c r="S770" s="176"/>
      <c r="T770" s="182"/>
      <c r="U770" s="182"/>
      <c r="V770" s="728"/>
      <c r="W770" s="726"/>
      <c r="X770" s="717"/>
      <c r="Y770" s="717"/>
      <c r="Z770" s="717"/>
      <c r="AA770" s="726"/>
      <c r="AB770" s="726"/>
      <c r="AC770" s="182"/>
    </row>
    <row r="771" ht="20.25" customHeight="1">
      <c r="A771" s="176"/>
      <c r="B771" s="176"/>
      <c r="C771" s="339"/>
      <c r="D771" s="176"/>
      <c r="E771" s="975" t="s">
        <v>707</v>
      </c>
      <c r="F771" s="736" t="str">
        <f>F773-F772</f>
        <v>0</v>
      </c>
      <c r="G771" s="737" t="s">
        <v>706</v>
      </c>
      <c r="H771" s="176"/>
      <c r="I771" s="727"/>
      <c r="J771" s="706"/>
      <c r="K771" s="707"/>
      <c r="L771" s="339"/>
      <c r="M771" s="176"/>
      <c r="N771" s="176"/>
      <c r="O771" s="177"/>
      <c r="P771" s="176"/>
      <c r="Q771" s="727"/>
      <c r="R771" s="176"/>
      <c r="S771" s="176"/>
      <c r="T771" s="182"/>
      <c r="U771" s="182"/>
      <c r="V771" s="728"/>
      <c r="W771" s="726"/>
      <c r="X771" s="717"/>
      <c r="Y771" s="717"/>
      <c r="Z771" s="717"/>
      <c r="AA771" s="726"/>
      <c r="AB771" s="726"/>
      <c r="AC771" s="182"/>
    </row>
    <row r="772" ht="20.25" customHeight="1">
      <c r="A772" s="176"/>
      <c r="B772" s="176"/>
      <c r="C772" s="339"/>
      <c r="D772" s="176"/>
      <c r="E772" s="976" t="s">
        <v>824</v>
      </c>
      <c r="F772" s="739" t="str">
        <f>'R08賦集'!T120</f>
        <v>0</v>
      </c>
      <c r="G772" s="737" t="s">
        <v>706</v>
      </c>
      <c r="H772" s="176"/>
      <c r="I772" s="727"/>
      <c r="J772" s="706"/>
      <c r="K772" s="707"/>
      <c r="L772" s="339"/>
      <c r="M772" s="740" t="s">
        <v>709</v>
      </c>
      <c r="N772" s="967" t="str">
        <f>F773</f>
        <v>0</v>
      </c>
      <c r="O772" s="742" t="s">
        <v>706</v>
      </c>
      <c r="P772" s="109"/>
      <c r="Q772" s="743"/>
      <c r="R772" s="176"/>
      <c r="S772" s="176"/>
      <c r="T772" s="182"/>
      <c r="U772" s="182"/>
      <c r="V772" s="728"/>
      <c r="W772" s="726"/>
      <c r="X772" s="717"/>
      <c r="Y772" s="717"/>
      <c r="Z772" s="717"/>
      <c r="AA772" s="726"/>
      <c r="AB772" s="726"/>
      <c r="AC772" s="182"/>
    </row>
    <row r="773" ht="20.25" customHeight="1">
      <c r="A773" s="176"/>
      <c r="B773" s="176"/>
      <c r="C773" s="339"/>
      <c r="D773" s="176"/>
      <c r="E773" s="975" t="s">
        <v>710</v>
      </c>
      <c r="F773" s="744" t="str">
        <f>'R08賦集'!X120</f>
        <v>0</v>
      </c>
      <c r="G773" s="737" t="s">
        <v>706</v>
      </c>
      <c r="H773" s="176"/>
      <c r="I773" s="727"/>
      <c r="J773" s="706"/>
      <c r="K773" s="707"/>
      <c r="L773" s="339"/>
      <c r="M773" s="176"/>
      <c r="N773" s="176"/>
      <c r="O773" s="177"/>
      <c r="P773" s="176"/>
      <c r="Q773" s="727"/>
      <c r="R773" s="176"/>
      <c r="S773" s="176"/>
      <c r="T773" s="182"/>
      <c r="U773" s="182"/>
      <c r="V773" s="728"/>
      <c r="W773" s="726"/>
      <c r="X773" s="717"/>
      <c r="Y773" s="717"/>
      <c r="Z773" s="717"/>
      <c r="AA773" s="726"/>
      <c r="AB773" s="726"/>
      <c r="AC773" s="182"/>
    </row>
    <row r="774" ht="20.25" customHeight="1">
      <c r="A774" s="176"/>
      <c r="B774" s="176"/>
      <c r="C774" s="339"/>
      <c r="D774" s="745" t="str">
        <f>$Y$2</f>
        <v>　上記金額を令和08年度の賦課金として、令和08年４月末日迄に納入願います。</v>
      </c>
      <c r="H774" s="176"/>
      <c r="I774" s="727"/>
      <c r="J774" s="706"/>
      <c r="K774" s="707"/>
      <c r="L774" s="339"/>
      <c r="M774" s="745" t="str">
        <f>$Z$2</f>
        <v>　上記金額を令和08年度の賦課金として領収いたしました。</v>
      </c>
      <c r="Q774" s="727"/>
      <c r="R774" s="176"/>
      <c r="S774" s="176"/>
      <c r="T774" s="182"/>
      <c r="U774" s="182"/>
      <c r="V774" s="728"/>
      <c r="W774" s="726"/>
      <c r="X774" s="717"/>
      <c r="Y774" s="717"/>
      <c r="Z774" s="717"/>
      <c r="AA774" s="726"/>
      <c r="AB774" s="726"/>
      <c r="AC774" s="182"/>
    </row>
    <row r="775" ht="20.25" customHeight="1">
      <c r="A775" s="176"/>
      <c r="B775" s="176"/>
      <c r="C775" s="339"/>
      <c r="H775" s="176"/>
      <c r="I775" s="727"/>
      <c r="J775" s="706"/>
      <c r="K775" s="707"/>
      <c r="L775" s="339"/>
      <c r="Q775" s="727"/>
      <c r="R775" s="176"/>
      <c r="S775" s="176"/>
      <c r="T775" s="182"/>
      <c r="U775" s="182"/>
      <c r="V775" s="728"/>
      <c r="W775" s="726"/>
      <c r="X775" s="717"/>
      <c r="Y775" s="717"/>
      <c r="Z775" s="717"/>
      <c r="AA775" s="726"/>
      <c r="AB775" s="726"/>
      <c r="AC775" s="182"/>
    </row>
    <row r="776" ht="20.25" customHeight="1">
      <c r="A776" s="176"/>
      <c r="B776" s="176"/>
      <c r="C776" s="339"/>
      <c r="H776" s="176"/>
      <c r="I776" s="727"/>
      <c r="J776" s="706"/>
      <c r="K776" s="707"/>
      <c r="L776" s="339"/>
      <c r="Q776" s="727"/>
      <c r="R776" s="176"/>
      <c r="S776" s="176"/>
      <c r="T776" s="182"/>
      <c r="U776" s="182"/>
      <c r="V776" s="728"/>
      <c r="W776" s="726"/>
      <c r="X776" s="717"/>
      <c r="Y776" s="717"/>
      <c r="Z776" s="717"/>
      <c r="AA776" s="726"/>
      <c r="AB776" s="726"/>
      <c r="AC776" s="182"/>
    </row>
    <row r="777" ht="20.25" customHeight="1">
      <c r="A777" s="176"/>
      <c r="B777" s="176"/>
      <c r="C777" s="339"/>
      <c r="H777" s="176"/>
      <c r="I777" s="727"/>
      <c r="J777" s="706"/>
      <c r="K777" s="707"/>
      <c r="L777" s="339"/>
      <c r="Q777" s="727"/>
      <c r="R777" s="176"/>
      <c r="S777" s="176"/>
      <c r="T777" s="182"/>
      <c r="U777" s="182"/>
      <c r="V777" s="728"/>
      <c r="W777" s="726"/>
      <c r="X777" s="717"/>
      <c r="Y777" s="717"/>
      <c r="Z777" s="717"/>
      <c r="AA777" s="726"/>
      <c r="AB777" s="726"/>
      <c r="AC777" s="182"/>
    </row>
    <row r="778" ht="20.25" customHeight="1">
      <c r="A778" s="176"/>
      <c r="B778" s="176"/>
      <c r="C778" s="339"/>
      <c r="D778" s="746" t="str">
        <f>$D$30</f>
        <v>令和08年　4　月　   日</v>
      </c>
      <c r="I778" s="977"/>
      <c r="J778" s="706"/>
      <c r="K778" s="707"/>
      <c r="L778" s="750"/>
      <c r="M778" s="726"/>
      <c r="Q778" s="747"/>
      <c r="R778" s="176"/>
      <c r="S778" s="176"/>
      <c r="T778" s="182"/>
      <c r="U778" s="182"/>
      <c r="V778" s="728"/>
      <c r="W778" s="726"/>
      <c r="X778" s="717"/>
      <c r="Y778" s="717"/>
      <c r="Z778" s="717"/>
      <c r="AA778" s="726"/>
      <c r="AB778" s="726"/>
      <c r="AC778" s="182"/>
    </row>
    <row r="779" ht="20.25" customHeight="1">
      <c r="A779" s="176"/>
      <c r="B779" s="176"/>
      <c r="C779" s="339"/>
      <c r="D779" s="753" t="str">
        <f>D14</f>
        <v>片岡農産組合長　久保田　要</v>
      </c>
      <c r="I779" s="727"/>
      <c r="J779" s="706"/>
      <c r="K779" s="707"/>
      <c r="L779" s="752"/>
      <c r="M779" s="753" t="str">
        <f>$D$796</f>
        <v>片岡農産組合長　久保田　要</v>
      </c>
      <c r="Q779" s="757"/>
      <c r="R779" s="176"/>
      <c r="S779" s="176"/>
      <c r="T779" s="182"/>
      <c r="U779" s="182"/>
      <c r="V779" s="728"/>
      <c r="W779" s="726"/>
      <c r="X779" s="717"/>
      <c r="Y779" s="717"/>
      <c r="Z779" s="717"/>
      <c r="AA779" s="726"/>
      <c r="AB779" s="726"/>
      <c r="AC779" s="182"/>
    </row>
    <row r="780" ht="20.25" customHeight="1">
      <c r="A780" s="176"/>
      <c r="B780" s="176"/>
      <c r="C780" s="339"/>
      <c r="I780" s="727"/>
      <c r="J780" s="706"/>
      <c r="K780" s="707"/>
      <c r="L780" s="752"/>
      <c r="Q780" s="757"/>
      <c r="R780" s="176"/>
      <c r="S780" s="176"/>
      <c r="T780" s="182"/>
      <c r="U780" s="182"/>
      <c r="V780" s="728"/>
      <c r="W780" s="726"/>
      <c r="X780" s="717"/>
      <c r="Y780" s="717"/>
      <c r="Z780" s="717"/>
      <c r="AA780" s="726"/>
      <c r="AB780" s="726"/>
      <c r="AC780" s="182"/>
    </row>
    <row r="781" ht="20.25" customHeight="1">
      <c r="A781" s="176"/>
      <c r="B781" s="176"/>
      <c r="C781" s="496"/>
      <c r="D781" s="497"/>
      <c r="E781" s="497"/>
      <c r="F781" s="497"/>
      <c r="G781" s="758"/>
      <c r="H781" s="497"/>
      <c r="I781" s="759"/>
      <c r="J781" s="706"/>
      <c r="K781" s="707"/>
      <c r="L781" s="496"/>
      <c r="M781" s="497"/>
      <c r="N781" s="497"/>
      <c r="O781" s="758"/>
      <c r="P781" s="497"/>
      <c r="Q781" s="759"/>
      <c r="R781" s="176"/>
      <c r="S781" s="176"/>
      <c r="T781" s="182"/>
      <c r="U781" s="182"/>
      <c r="V781" s="728"/>
      <c r="W781" s="726"/>
      <c r="X781" s="717"/>
      <c r="Y781" s="717"/>
      <c r="Z781" s="717"/>
      <c r="AA781" s="726"/>
      <c r="AB781" s="726"/>
      <c r="AC781" s="182"/>
    </row>
    <row r="782" ht="27.0" customHeight="1">
      <c r="A782" s="176"/>
      <c r="B782" s="176"/>
      <c r="C782" s="176"/>
      <c r="D782" s="176"/>
      <c r="E782" s="176"/>
      <c r="F782" s="176"/>
      <c r="G782" s="177"/>
      <c r="H782" s="176"/>
      <c r="I782" s="176"/>
      <c r="J782" s="706"/>
      <c r="K782" s="707"/>
      <c r="L782" s="176"/>
      <c r="M782" s="176"/>
      <c r="N782" s="176"/>
      <c r="O782" s="177"/>
      <c r="P782" s="176"/>
      <c r="Q782" s="176"/>
      <c r="R782" s="176"/>
      <c r="S782" s="176"/>
      <c r="T782" s="182"/>
      <c r="U782" s="182"/>
      <c r="V782" s="728"/>
      <c r="W782" s="726"/>
      <c r="X782" s="717"/>
      <c r="Y782" s="717"/>
      <c r="Z782" s="717"/>
      <c r="AA782" s="726"/>
      <c r="AB782" s="726"/>
      <c r="AC782" s="182"/>
    </row>
    <row r="783" ht="27.0" customHeight="1">
      <c r="A783" s="176"/>
      <c r="B783" s="176"/>
      <c r="C783" s="176"/>
      <c r="D783" s="176"/>
      <c r="E783" s="176"/>
      <c r="F783" s="176"/>
      <c r="G783" s="177"/>
      <c r="H783" s="176"/>
      <c r="I783" s="176"/>
      <c r="J783" s="706"/>
      <c r="K783" s="707"/>
      <c r="L783" s="176"/>
      <c r="M783" s="176"/>
      <c r="N783" s="176"/>
      <c r="O783" s="177"/>
      <c r="P783" s="176"/>
      <c r="Q783" s="176"/>
      <c r="R783" s="176"/>
      <c r="S783" s="176"/>
      <c r="T783" s="182"/>
      <c r="U783" s="182"/>
      <c r="V783" s="728"/>
      <c r="W783" s="726"/>
      <c r="X783" s="717"/>
      <c r="Y783" s="717"/>
      <c r="Z783" s="717"/>
      <c r="AA783" s="726"/>
      <c r="AB783" s="726"/>
      <c r="AC783" s="182"/>
    </row>
    <row r="784" ht="20.25" customHeight="1">
      <c r="A784" s="176"/>
      <c r="B784" s="176"/>
      <c r="C784" s="713" t="s">
        <v>820</v>
      </c>
      <c r="D784" s="88"/>
      <c r="E784" s="88"/>
      <c r="F784" s="88"/>
      <c r="G784" s="88"/>
      <c r="H784" s="88"/>
      <c r="I784" s="66"/>
      <c r="J784" s="714"/>
      <c r="K784" s="707"/>
      <c r="L784" s="979"/>
      <c r="M784" s="88"/>
      <c r="N784" s="88"/>
      <c r="O784" s="88"/>
      <c r="P784" s="88"/>
      <c r="Q784" s="66"/>
      <c r="R784" s="176"/>
      <c r="S784" s="176"/>
      <c r="T784" s="182"/>
      <c r="U784" s="182"/>
      <c r="V784" s="728"/>
      <c r="W784" s="726"/>
      <c r="X784" s="717"/>
      <c r="Y784" s="717"/>
      <c r="Z784" s="717"/>
      <c r="AA784" s="726"/>
      <c r="AB784" s="726"/>
      <c r="AC784" s="182"/>
    </row>
    <row r="785" ht="20.25" customHeight="1">
      <c r="A785" s="176"/>
      <c r="B785" s="176"/>
      <c r="C785" s="639"/>
      <c r="I785" s="78"/>
      <c r="J785" s="706"/>
      <c r="K785" s="707"/>
      <c r="L785" s="639"/>
      <c r="Q785" s="78"/>
      <c r="R785" s="176"/>
      <c r="S785" s="176"/>
      <c r="T785" s="182"/>
      <c r="U785" s="182"/>
      <c r="V785" s="728"/>
      <c r="W785" s="726"/>
      <c r="X785" s="717"/>
      <c r="Y785" s="717"/>
      <c r="Z785" s="717"/>
      <c r="AA785" s="726"/>
      <c r="AB785" s="726"/>
      <c r="AC785" s="182"/>
    </row>
    <row r="786" ht="20.25" customHeight="1">
      <c r="A786" s="176"/>
      <c r="B786" s="176"/>
      <c r="C786" s="339"/>
      <c r="D786" s="176"/>
      <c r="E786" s="740" t="str">
        <f>'R08賦集'!C121</f>
        <v>****</v>
      </c>
      <c r="F786" s="109"/>
      <c r="G786" s="726" t="s">
        <v>537</v>
      </c>
      <c r="I786" s="727"/>
      <c r="J786" s="706"/>
      <c r="K786" s="707"/>
      <c r="L786" s="339"/>
      <c r="M786" s="740" t="str">
        <f>E786</f>
        <v>****</v>
      </c>
      <c r="N786" s="109"/>
      <c r="O786" s="726" t="s">
        <v>537</v>
      </c>
      <c r="Q786" s="727"/>
      <c r="R786" s="176"/>
      <c r="S786" s="176"/>
      <c r="T786" s="182"/>
      <c r="U786" s="182"/>
      <c r="V786" s="728"/>
      <c r="W786" s="726"/>
      <c r="X786" s="717"/>
      <c r="Y786" s="717"/>
      <c r="Z786" s="717"/>
      <c r="AA786" s="726"/>
      <c r="AB786" s="726"/>
      <c r="AC786" s="182"/>
    </row>
    <row r="787" ht="20.25" customHeight="1">
      <c r="A787" s="176"/>
      <c r="B787" s="176"/>
      <c r="C787" s="339"/>
      <c r="D787" s="176"/>
      <c r="E787" s="519"/>
      <c r="F787" s="519"/>
      <c r="G787" s="731"/>
      <c r="H787" s="519"/>
      <c r="I787" s="727"/>
      <c r="J787" s="706"/>
      <c r="K787" s="707"/>
      <c r="L787" s="339"/>
      <c r="M787" s="176"/>
      <c r="N787" s="176"/>
      <c r="O787" s="177"/>
      <c r="P787" s="176"/>
      <c r="Q787" s="727"/>
      <c r="R787" s="176"/>
      <c r="S787" s="176"/>
      <c r="T787" s="182"/>
      <c r="U787" s="182"/>
      <c r="V787" s="728"/>
      <c r="W787" s="726"/>
      <c r="X787" s="717"/>
      <c r="Y787" s="717"/>
      <c r="Z787" s="717"/>
      <c r="AA787" s="726"/>
      <c r="AB787" s="726"/>
      <c r="AC787" s="182"/>
    </row>
    <row r="788" ht="20.25" customHeight="1">
      <c r="A788" s="176"/>
      <c r="B788" s="176"/>
      <c r="C788" s="339"/>
      <c r="D788" s="176"/>
      <c r="E788" s="975" t="s">
        <v>707</v>
      </c>
      <c r="F788" s="736" t="str">
        <f>'R08賦集'!S121</f>
        <v/>
      </c>
      <c r="G788" s="737" t="s">
        <v>706</v>
      </c>
      <c r="H788" s="176"/>
      <c r="I788" s="727"/>
      <c r="J788" s="706"/>
      <c r="K788" s="707"/>
      <c r="L788" s="339"/>
      <c r="M788" s="176"/>
      <c r="N788" s="176"/>
      <c r="O788" s="177"/>
      <c r="P788" s="176"/>
      <c r="Q788" s="727"/>
      <c r="R788" s="176"/>
      <c r="S788" s="176"/>
      <c r="T788" s="182"/>
      <c r="U788" s="182"/>
      <c r="V788" s="728"/>
      <c r="W788" s="726"/>
      <c r="X788" s="717"/>
      <c r="Y788" s="717"/>
      <c r="Z788" s="717"/>
      <c r="AA788" s="726"/>
      <c r="AB788" s="726"/>
      <c r="AC788" s="182"/>
    </row>
    <row r="789" ht="20.25" customHeight="1">
      <c r="A789" s="176"/>
      <c r="B789" s="176"/>
      <c r="C789" s="339"/>
      <c r="D789" s="176"/>
      <c r="E789" s="976" t="s">
        <v>824</v>
      </c>
      <c r="F789" s="739" t="str">
        <f>'R08賦集'!T121</f>
        <v/>
      </c>
      <c r="G789" s="737" t="s">
        <v>706</v>
      </c>
      <c r="H789" s="176"/>
      <c r="I789" s="727"/>
      <c r="J789" s="706"/>
      <c r="K789" s="707"/>
      <c r="L789" s="339"/>
      <c r="M789" s="740"/>
      <c r="N789" s="967" t="str">
        <f>F790</f>
        <v/>
      </c>
      <c r="O789" s="742" t="s">
        <v>706</v>
      </c>
      <c r="P789" s="109"/>
      <c r="Q789" s="743"/>
      <c r="R789" s="176"/>
      <c r="S789" s="176"/>
      <c r="T789" s="182"/>
      <c r="U789" s="182"/>
      <c r="V789" s="728"/>
      <c r="W789" s="726"/>
      <c r="X789" s="717"/>
      <c r="Y789" s="717"/>
      <c r="Z789" s="717"/>
      <c r="AA789" s="726"/>
      <c r="AB789" s="726"/>
      <c r="AC789" s="182"/>
    </row>
    <row r="790" ht="20.25" customHeight="1">
      <c r="A790" s="176"/>
      <c r="B790" s="176"/>
      <c r="C790" s="339"/>
      <c r="D790" s="176"/>
      <c r="E790" s="975" t="s">
        <v>710</v>
      </c>
      <c r="F790" s="744" t="str">
        <f>'R08賦集'!X121</f>
        <v/>
      </c>
      <c r="G790" s="737" t="s">
        <v>706</v>
      </c>
      <c r="H790" s="176"/>
      <c r="I790" s="727"/>
      <c r="J790" s="706"/>
      <c r="K790" s="707"/>
      <c r="L790" s="339"/>
      <c r="M790" s="176"/>
      <c r="N790" s="176"/>
      <c r="O790" s="177"/>
      <c r="P790" s="176"/>
      <c r="Q790" s="727"/>
      <c r="R790" s="176"/>
      <c r="S790" s="176"/>
      <c r="T790" s="182"/>
      <c r="U790" s="182"/>
      <c r="V790" s="728"/>
      <c r="W790" s="726"/>
      <c r="X790" s="717"/>
      <c r="Y790" s="717"/>
      <c r="Z790" s="717"/>
      <c r="AA790" s="726"/>
      <c r="AB790" s="726"/>
      <c r="AC790" s="182"/>
    </row>
    <row r="791" ht="20.25" customHeight="1">
      <c r="A791" s="176"/>
      <c r="B791" s="176"/>
      <c r="C791" s="339"/>
      <c r="D791" s="745" t="str">
        <f>$Y$2</f>
        <v>　上記金額を令和08年度の賦課金として、令和08年４月末日迄に納入願います。</v>
      </c>
      <c r="H791" s="176"/>
      <c r="I791" s="727"/>
      <c r="J791" s="706"/>
      <c r="K791" s="707"/>
      <c r="L791" s="339"/>
      <c r="M791" s="980" t="str">
        <f>$Z$2</f>
        <v>　上記金額を令和08年度の賦課金として領収いたしました。</v>
      </c>
      <c r="Q791" s="727"/>
      <c r="R791" s="176"/>
      <c r="S791" s="176"/>
      <c r="T791" s="182"/>
      <c r="U791" s="182"/>
      <c r="V791" s="728"/>
      <c r="W791" s="726"/>
      <c r="X791" s="717"/>
      <c r="Y791" s="717"/>
      <c r="Z791" s="717"/>
      <c r="AA791" s="726"/>
      <c r="AB791" s="726"/>
      <c r="AC791" s="182"/>
    </row>
    <row r="792" ht="20.25" customHeight="1">
      <c r="A792" s="176"/>
      <c r="B792" s="176"/>
      <c r="C792" s="339"/>
      <c r="H792" s="176"/>
      <c r="I792" s="727"/>
      <c r="J792" s="706"/>
      <c r="K792" s="707"/>
      <c r="L792" s="339"/>
      <c r="Q792" s="727"/>
      <c r="R792" s="176"/>
      <c r="S792" s="176"/>
      <c r="T792" s="182"/>
      <c r="U792" s="182"/>
      <c r="V792" s="728"/>
      <c r="W792" s="726"/>
      <c r="X792" s="717"/>
      <c r="Y792" s="717"/>
      <c r="Z792" s="717"/>
      <c r="AA792" s="726"/>
      <c r="AB792" s="726"/>
      <c r="AC792" s="182"/>
    </row>
    <row r="793" ht="20.25" customHeight="1">
      <c r="A793" s="176"/>
      <c r="B793" s="176"/>
      <c r="C793" s="339"/>
      <c r="H793" s="176"/>
      <c r="I793" s="727"/>
      <c r="J793" s="706"/>
      <c r="K793" s="707"/>
      <c r="L793" s="339"/>
      <c r="Q793" s="727"/>
      <c r="R793" s="176"/>
      <c r="S793" s="176"/>
      <c r="T793" s="182"/>
      <c r="U793" s="182"/>
      <c r="V793" s="728"/>
      <c r="W793" s="726"/>
      <c r="X793" s="717"/>
      <c r="Y793" s="717"/>
      <c r="Z793" s="717"/>
      <c r="AA793" s="726"/>
      <c r="AB793" s="726"/>
      <c r="AC793" s="182"/>
    </row>
    <row r="794" ht="20.25" customHeight="1">
      <c r="A794" s="176"/>
      <c r="B794" s="176"/>
      <c r="C794" s="339"/>
      <c r="H794" s="176"/>
      <c r="I794" s="727"/>
      <c r="J794" s="706"/>
      <c r="K794" s="707"/>
      <c r="L794" s="339"/>
      <c r="Q794" s="727"/>
      <c r="R794" s="176"/>
      <c r="S794" s="176"/>
      <c r="T794" s="182"/>
      <c r="U794" s="182"/>
      <c r="V794" s="728"/>
      <c r="W794" s="726"/>
      <c r="X794" s="717"/>
      <c r="Y794" s="717"/>
      <c r="Z794" s="717"/>
      <c r="AA794" s="726"/>
      <c r="AB794" s="726"/>
      <c r="AC794" s="182"/>
    </row>
    <row r="795" ht="20.25" customHeight="1">
      <c r="A795" s="176"/>
      <c r="B795" s="176"/>
      <c r="C795" s="339"/>
      <c r="D795" s="746" t="str">
        <f>$D$30</f>
        <v>令和08年　4　月　   日</v>
      </c>
      <c r="I795" s="747"/>
      <c r="J795" s="748"/>
      <c r="K795" s="749"/>
      <c r="L795" s="750"/>
      <c r="M795" s="726"/>
      <c r="Q795" s="747"/>
      <c r="R795" s="176"/>
      <c r="S795" s="176"/>
      <c r="T795" s="182"/>
      <c r="U795" s="182"/>
      <c r="V795" s="728"/>
      <c r="W795" s="726"/>
      <c r="X795" s="717"/>
      <c r="Y795" s="717"/>
      <c r="Z795" s="717"/>
      <c r="AA795" s="726"/>
      <c r="AB795" s="726"/>
      <c r="AC795" s="182"/>
    </row>
    <row r="796" ht="20.25" customHeight="1">
      <c r="A796" s="751"/>
      <c r="B796" s="751"/>
      <c r="C796" s="752"/>
      <c r="D796" s="753" t="str">
        <f>D14</f>
        <v>片岡農産組合長　久保田　要</v>
      </c>
      <c r="I796" s="754"/>
      <c r="J796" s="755"/>
      <c r="K796" s="756"/>
      <c r="L796" s="752"/>
      <c r="M796" s="753" t="str">
        <f>$D$796</f>
        <v>片岡農産組合長　久保田　要</v>
      </c>
      <c r="Q796" s="757"/>
      <c r="R796" s="176"/>
      <c r="S796" s="176"/>
      <c r="T796" s="182"/>
      <c r="U796" s="182"/>
      <c r="V796" s="728"/>
      <c r="W796" s="726"/>
      <c r="X796" s="717"/>
      <c r="Y796" s="717"/>
      <c r="Z796" s="717"/>
      <c r="AA796" s="726"/>
      <c r="AB796" s="726"/>
      <c r="AC796" s="182"/>
    </row>
    <row r="797" ht="20.25" customHeight="1">
      <c r="A797" s="751"/>
      <c r="B797" s="751"/>
      <c r="C797" s="752"/>
      <c r="I797" s="754"/>
      <c r="J797" s="755"/>
      <c r="K797" s="756"/>
      <c r="L797" s="752"/>
      <c r="Q797" s="757"/>
      <c r="R797" s="176"/>
      <c r="S797" s="176"/>
      <c r="T797" s="182"/>
      <c r="U797" s="182"/>
      <c r="V797" s="728"/>
      <c r="W797" s="726"/>
      <c r="X797" s="717"/>
      <c r="Y797" s="717"/>
      <c r="Z797" s="717"/>
      <c r="AA797" s="726"/>
      <c r="AB797" s="726"/>
      <c r="AC797" s="182"/>
    </row>
    <row r="798" ht="20.25" customHeight="1">
      <c r="A798" s="176"/>
      <c r="B798" s="176"/>
      <c r="C798" s="496"/>
      <c r="D798" s="497"/>
      <c r="E798" s="497"/>
      <c r="F798" s="497"/>
      <c r="G798" s="758"/>
      <c r="H798" s="497"/>
      <c r="I798" s="759"/>
      <c r="J798" s="706"/>
      <c r="K798" s="707"/>
      <c r="L798" s="496"/>
      <c r="M798" s="497"/>
      <c r="N798" s="497"/>
      <c r="O798" s="758"/>
      <c r="P798" s="497"/>
      <c r="Q798" s="759"/>
      <c r="R798" s="176"/>
      <c r="S798" s="176"/>
      <c r="T798" s="182"/>
      <c r="U798" s="182"/>
      <c r="V798" s="728"/>
      <c r="W798" s="726"/>
      <c r="X798" s="717"/>
      <c r="Y798" s="717"/>
      <c r="Z798" s="717"/>
      <c r="AA798" s="726"/>
      <c r="AB798" s="726"/>
      <c r="AC798" s="182"/>
    </row>
    <row r="799" ht="20.25" customHeight="1">
      <c r="A799" s="176"/>
      <c r="B799" s="176"/>
      <c r="C799" s="497"/>
      <c r="D799" s="497"/>
      <c r="E799" s="497"/>
      <c r="F799" s="497"/>
      <c r="G799" s="758"/>
      <c r="H799" s="497"/>
      <c r="I799" s="497"/>
      <c r="J799" s="760"/>
      <c r="K799" s="761"/>
      <c r="L799" s="497"/>
      <c r="M799" s="497"/>
      <c r="N799" s="497"/>
      <c r="O799" s="758"/>
      <c r="P799" s="497"/>
      <c r="Q799" s="497"/>
      <c r="R799" s="176"/>
      <c r="S799" s="176"/>
      <c r="T799" s="182"/>
      <c r="U799" s="182"/>
      <c r="V799" s="728"/>
      <c r="W799" s="726"/>
      <c r="X799" s="717"/>
      <c r="Y799" s="717"/>
      <c r="Z799" s="717"/>
      <c r="AA799" s="726"/>
      <c r="AB799" s="726"/>
      <c r="AC799" s="182"/>
    </row>
    <row r="800" ht="20.25" customHeight="1">
      <c r="A800" s="176"/>
      <c r="B800" s="176"/>
      <c r="C800" s="176"/>
      <c r="D800" s="176"/>
      <c r="E800" s="176"/>
      <c r="F800" s="176"/>
      <c r="G800" s="177"/>
      <c r="H800" s="176"/>
      <c r="I800" s="176"/>
      <c r="J800" s="706"/>
      <c r="K800" s="707"/>
      <c r="L800" s="176"/>
      <c r="M800" s="176"/>
      <c r="N800" s="176"/>
      <c r="O800" s="177"/>
      <c r="P800" s="176"/>
      <c r="Q800" s="176"/>
      <c r="R800" s="176"/>
      <c r="S800" s="176"/>
      <c r="T800" s="182"/>
      <c r="U800" s="182"/>
      <c r="V800" s="728"/>
      <c r="W800" s="726"/>
      <c r="X800" s="717"/>
      <c r="Y800" s="717"/>
      <c r="Z800" s="717"/>
      <c r="AA800" s="726"/>
      <c r="AB800" s="726"/>
      <c r="AC800" s="182"/>
    </row>
    <row r="801" ht="20.25" customHeight="1">
      <c r="A801" s="176"/>
      <c r="B801" s="176"/>
      <c r="C801" s="713" t="s">
        <v>820</v>
      </c>
      <c r="D801" s="88"/>
      <c r="E801" s="88"/>
      <c r="F801" s="88"/>
      <c r="G801" s="88"/>
      <c r="H801" s="88"/>
      <c r="I801" s="66"/>
      <c r="J801" s="706"/>
      <c r="K801" s="707"/>
      <c r="L801" s="979"/>
      <c r="M801" s="88"/>
      <c r="N801" s="88"/>
      <c r="O801" s="88"/>
      <c r="P801" s="88"/>
      <c r="Q801" s="981"/>
      <c r="R801" s="176"/>
      <c r="S801" s="176"/>
      <c r="T801" s="182"/>
      <c r="U801" s="182"/>
      <c r="V801" s="728"/>
      <c r="W801" s="726"/>
      <c r="X801" s="717"/>
      <c r="Y801" s="717"/>
      <c r="Z801" s="717"/>
      <c r="AA801" s="726"/>
      <c r="AB801" s="726"/>
      <c r="AC801" s="182"/>
    </row>
    <row r="802" ht="20.25" customHeight="1">
      <c r="A802" s="176"/>
      <c r="B802" s="176"/>
      <c r="C802" s="639"/>
      <c r="I802" s="78"/>
      <c r="J802" s="706"/>
      <c r="K802" s="707"/>
      <c r="L802" s="639"/>
      <c r="Q802" s="743"/>
      <c r="R802" s="176"/>
      <c r="S802" s="176"/>
      <c r="T802" s="182"/>
      <c r="U802" s="182"/>
      <c r="V802" s="728"/>
      <c r="W802" s="726"/>
      <c r="X802" s="717"/>
      <c r="Y802" s="717"/>
      <c r="Z802" s="717"/>
      <c r="AA802" s="726"/>
      <c r="AB802" s="726"/>
      <c r="AC802" s="182"/>
    </row>
    <row r="803" ht="20.25" customHeight="1">
      <c r="A803" s="176"/>
      <c r="B803" s="176"/>
      <c r="C803" s="969"/>
      <c r="D803" s="970"/>
      <c r="E803" s="971" t="str">
        <f>E786</f>
        <v>****</v>
      </c>
      <c r="G803" s="726" t="s">
        <v>537</v>
      </c>
      <c r="I803" s="972"/>
      <c r="J803" s="706"/>
      <c r="K803" s="707"/>
      <c r="L803" s="969"/>
      <c r="M803" s="964" t="str">
        <f>E786</f>
        <v>****</v>
      </c>
      <c r="N803" s="109"/>
      <c r="O803" s="742"/>
      <c r="P803" s="109"/>
      <c r="Q803" s="972"/>
      <c r="R803" s="176"/>
      <c r="S803" s="176"/>
      <c r="T803" s="182"/>
      <c r="U803" s="182"/>
      <c r="V803" s="728"/>
      <c r="W803" s="726"/>
      <c r="X803" s="717"/>
      <c r="Y803" s="717"/>
      <c r="Z803" s="717"/>
      <c r="AA803" s="726"/>
      <c r="AB803" s="726"/>
      <c r="AC803" s="182"/>
    </row>
    <row r="804" ht="20.25" customHeight="1">
      <c r="A804" s="176"/>
      <c r="B804" s="176"/>
      <c r="C804" s="339"/>
      <c r="D804" s="176"/>
      <c r="E804" s="973"/>
      <c r="F804" s="973"/>
      <c r="G804" s="974"/>
      <c r="H804" s="519"/>
      <c r="I804" s="727"/>
      <c r="J804" s="706"/>
      <c r="K804" s="707"/>
      <c r="L804" s="339"/>
      <c r="M804" s="519"/>
      <c r="N804" s="519"/>
      <c r="O804" s="731"/>
      <c r="P804" s="519"/>
      <c r="Q804" s="727"/>
      <c r="R804" s="176"/>
      <c r="S804" s="176"/>
      <c r="T804" s="182"/>
      <c r="U804" s="182"/>
      <c r="V804" s="728"/>
      <c r="W804" s="726"/>
      <c r="X804" s="717"/>
      <c r="Y804" s="717"/>
      <c r="Z804" s="717"/>
      <c r="AA804" s="726"/>
      <c r="AB804" s="726"/>
      <c r="AC804" s="182"/>
    </row>
    <row r="805" ht="20.25" customHeight="1">
      <c r="A805" s="176"/>
      <c r="B805" s="176"/>
      <c r="C805" s="339"/>
      <c r="D805" s="176"/>
      <c r="E805" s="975" t="s">
        <v>707</v>
      </c>
      <c r="F805" s="736" t="str">
        <f>'R08賦集'!S826</f>
        <v/>
      </c>
      <c r="G805" s="737" t="s">
        <v>706</v>
      </c>
      <c r="H805" s="176"/>
      <c r="I805" s="727"/>
      <c r="J805" s="706"/>
      <c r="K805" s="707"/>
      <c r="L805" s="339"/>
      <c r="M805" s="176"/>
      <c r="N805" s="176"/>
      <c r="O805" s="177"/>
      <c r="P805" s="176"/>
      <c r="Q805" s="727"/>
      <c r="R805" s="176"/>
      <c r="S805" s="176"/>
      <c r="T805" s="182"/>
      <c r="U805" s="182"/>
      <c r="V805" s="728"/>
      <c r="W805" s="726"/>
      <c r="X805" s="717"/>
      <c r="Y805" s="717"/>
      <c r="Z805" s="717"/>
      <c r="AA805" s="726"/>
      <c r="AB805" s="726"/>
      <c r="AC805" s="182"/>
    </row>
    <row r="806" ht="20.25" customHeight="1">
      <c r="A806" s="176"/>
      <c r="B806" s="176"/>
      <c r="C806" s="339"/>
      <c r="D806" s="176"/>
      <c r="E806" s="976" t="s">
        <v>824</v>
      </c>
      <c r="F806" s="739" t="str">
        <f>'R08賦集'!T826</f>
        <v/>
      </c>
      <c r="G806" s="737" t="s">
        <v>706</v>
      </c>
      <c r="H806" s="176"/>
      <c r="I806" s="727"/>
      <c r="J806" s="706"/>
      <c r="K806" s="707"/>
      <c r="L806" s="339"/>
      <c r="M806" s="982"/>
      <c r="N806" s="983" t="str">
        <f>F807</f>
        <v/>
      </c>
      <c r="O806" s="726"/>
      <c r="Q806" s="727"/>
      <c r="R806" s="176"/>
      <c r="S806" s="176"/>
      <c r="T806" s="182"/>
      <c r="U806" s="182"/>
      <c r="V806" s="728"/>
      <c r="W806" s="726"/>
      <c r="X806" s="717"/>
      <c r="Y806" s="717"/>
      <c r="Z806" s="717"/>
      <c r="AA806" s="726"/>
      <c r="AB806" s="726"/>
      <c r="AC806" s="182"/>
    </row>
    <row r="807" ht="20.25" customHeight="1">
      <c r="A807" s="176"/>
      <c r="B807" s="176"/>
      <c r="C807" s="339"/>
      <c r="D807" s="176"/>
      <c r="E807" s="975" t="s">
        <v>710</v>
      </c>
      <c r="F807" s="744"/>
      <c r="G807" s="737" t="s">
        <v>706</v>
      </c>
      <c r="H807" s="176"/>
      <c r="I807" s="727"/>
      <c r="J807" s="706"/>
      <c r="K807" s="707"/>
      <c r="L807" s="339"/>
      <c r="M807" s="176"/>
      <c r="N807" s="176"/>
      <c r="O807" s="177"/>
      <c r="P807" s="176"/>
      <c r="Q807" s="727"/>
      <c r="R807" s="176"/>
      <c r="S807" s="176"/>
      <c r="T807" s="182"/>
      <c r="U807" s="182"/>
      <c r="V807" s="728"/>
      <c r="W807" s="726"/>
      <c r="X807" s="717"/>
      <c r="Y807" s="717"/>
      <c r="Z807" s="717"/>
      <c r="AA807" s="726"/>
      <c r="AB807" s="726"/>
      <c r="AC807" s="182"/>
    </row>
    <row r="808" ht="20.25" customHeight="1">
      <c r="A808" s="176"/>
      <c r="B808" s="176"/>
      <c r="C808" s="339"/>
      <c r="D808" s="745" t="str">
        <f>$Y$2</f>
        <v>　上記金額を令和08年度の賦課金として、令和08年４月末日迄に納入願います。</v>
      </c>
      <c r="H808" s="176"/>
      <c r="I808" s="727"/>
      <c r="J808" s="706"/>
      <c r="K808" s="707"/>
      <c r="L808" s="339"/>
      <c r="M808" s="984" t="str">
        <f>$M$791</f>
        <v>　上記金額を令和08年度の賦課金として領収いたしました。</v>
      </c>
      <c r="Q808" s="727"/>
      <c r="R808" s="176"/>
      <c r="S808" s="176"/>
      <c r="T808" s="182"/>
      <c r="U808" s="182"/>
      <c r="V808" s="728"/>
      <c r="W808" s="726"/>
      <c r="X808" s="717"/>
      <c r="Y808" s="717"/>
      <c r="Z808" s="717"/>
      <c r="AA808" s="726"/>
      <c r="AB808" s="726"/>
      <c r="AC808" s="182"/>
    </row>
    <row r="809" ht="20.25" customHeight="1">
      <c r="A809" s="176"/>
      <c r="B809" s="176"/>
      <c r="C809" s="339"/>
      <c r="H809" s="176"/>
      <c r="I809" s="727"/>
      <c r="J809" s="706"/>
      <c r="K809" s="707"/>
      <c r="L809" s="339"/>
      <c r="Q809" s="727"/>
      <c r="R809" s="176"/>
      <c r="S809" s="176"/>
      <c r="T809" s="182"/>
      <c r="U809" s="182"/>
      <c r="V809" s="728"/>
      <c r="W809" s="726"/>
      <c r="X809" s="717"/>
      <c r="Y809" s="717"/>
      <c r="Z809" s="717"/>
      <c r="AA809" s="726"/>
      <c r="AB809" s="726"/>
      <c r="AC809" s="182"/>
    </row>
    <row r="810" ht="20.25" customHeight="1">
      <c r="A810" s="176"/>
      <c r="B810" s="176"/>
      <c r="C810" s="339"/>
      <c r="H810" s="176"/>
      <c r="I810" s="727"/>
      <c r="J810" s="706"/>
      <c r="K810" s="707"/>
      <c r="L810" s="339"/>
      <c r="Q810" s="727"/>
      <c r="R810" s="176"/>
      <c r="S810" s="176"/>
      <c r="T810" s="182"/>
      <c r="U810" s="182"/>
      <c r="V810" s="728"/>
      <c r="W810" s="726"/>
      <c r="X810" s="717"/>
      <c r="Y810" s="717"/>
      <c r="Z810" s="717"/>
      <c r="AA810" s="726"/>
      <c r="AB810" s="726"/>
      <c r="AC810" s="182"/>
    </row>
    <row r="811" ht="20.25" customHeight="1">
      <c r="A811" s="176"/>
      <c r="B811" s="176"/>
      <c r="C811" s="339"/>
      <c r="H811" s="176"/>
      <c r="I811" s="727"/>
      <c r="J811" s="706"/>
      <c r="K811" s="707"/>
      <c r="L811" s="339"/>
      <c r="Q811" s="727"/>
      <c r="R811" s="176"/>
      <c r="S811" s="176"/>
      <c r="T811" s="182"/>
      <c r="U811" s="182"/>
      <c r="V811" s="728"/>
      <c r="W811" s="726"/>
      <c r="X811" s="717"/>
      <c r="Y811" s="717"/>
      <c r="Z811" s="717"/>
      <c r="AA811" s="726"/>
      <c r="AB811" s="726"/>
      <c r="AC811" s="182"/>
    </row>
    <row r="812" ht="20.25" customHeight="1">
      <c r="A812" s="176"/>
      <c r="B812" s="176"/>
      <c r="C812" s="339"/>
      <c r="D812" s="746" t="str">
        <f>$D$30</f>
        <v>令和08年　4　月　   日</v>
      </c>
      <c r="I812" s="977"/>
      <c r="J812" s="706"/>
      <c r="K812" s="707"/>
      <c r="L812" s="339"/>
      <c r="M812" s="726"/>
      <c r="Q812" s="977"/>
      <c r="R812" s="176"/>
      <c r="S812" s="176"/>
      <c r="T812" s="182"/>
      <c r="U812" s="182"/>
      <c r="V812" s="728"/>
      <c r="W812" s="726"/>
      <c r="X812" s="717"/>
      <c r="Y812" s="717"/>
      <c r="Z812" s="717"/>
      <c r="AA812" s="726"/>
      <c r="AB812" s="726"/>
      <c r="AC812" s="182"/>
    </row>
    <row r="813" ht="20.25" customHeight="1">
      <c r="A813" s="176"/>
      <c r="B813" s="176"/>
      <c r="C813" s="339"/>
      <c r="D813" s="753" t="str">
        <f>$D$796</f>
        <v>片岡農産組合長　久保田　要</v>
      </c>
      <c r="I813" s="727"/>
      <c r="J813" s="706"/>
      <c r="K813" s="707"/>
      <c r="L813" s="339"/>
      <c r="M813" s="753" t="str">
        <f>$D$796</f>
        <v>片岡農産組合長　久保田　要</v>
      </c>
      <c r="Q813" s="985"/>
      <c r="R813" s="176"/>
      <c r="S813" s="176"/>
      <c r="T813" s="182"/>
      <c r="U813" s="182"/>
      <c r="V813" s="728"/>
      <c r="W813" s="726"/>
      <c r="X813" s="717"/>
      <c r="Y813" s="717"/>
      <c r="Z813" s="717"/>
      <c r="AA813" s="726"/>
      <c r="AB813" s="726"/>
      <c r="AC813" s="182"/>
    </row>
    <row r="814" ht="20.25" customHeight="1">
      <c r="A814" s="176"/>
      <c r="B814" s="176"/>
      <c r="C814" s="339"/>
      <c r="I814" s="727"/>
      <c r="J814" s="706"/>
      <c r="K814" s="707"/>
      <c r="L814" s="339"/>
      <c r="Q814" s="985"/>
      <c r="R814" s="176"/>
      <c r="S814" s="176"/>
      <c r="T814" s="182"/>
      <c r="U814" s="182"/>
      <c r="V814" s="728"/>
      <c r="W814" s="726"/>
      <c r="X814" s="717"/>
      <c r="Y814" s="717"/>
      <c r="Z814" s="717"/>
      <c r="AA814" s="726"/>
      <c r="AB814" s="726"/>
      <c r="AC814" s="182"/>
    </row>
    <row r="815" ht="20.25" customHeight="1">
      <c r="A815" s="176"/>
      <c r="B815" s="176"/>
      <c r="C815" s="496"/>
      <c r="D815" s="497"/>
      <c r="E815" s="497"/>
      <c r="F815" s="497"/>
      <c r="G815" s="758"/>
      <c r="H815" s="497"/>
      <c r="I815" s="759"/>
      <c r="J815" s="706"/>
      <c r="K815" s="707"/>
      <c r="L815" s="496"/>
      <c r="M815" s="497"/>
      <c r="N815" s="497"/>
      <c r="O815" s="758"/>
      <c r="P815" s="497"/>
      <c r="Q815" s="759"/>
      <c r="R815" s="176"/>
      <c r="S815" s="176"/>
      <c r="T815" s="182"/>
      <c r="U815" s="182"/>
      <c r="V815" s="728"/>
      <c r="W815" s="726"/>
      <c r="X815" s="717"/>
      <c r="Y815" s="717"/>
      <c r="Z815" s="717"/>
      <c r="AA815" s="726"/>
      <c r="AB815" s="726"/>
      <c r="AC815" s="182"/>
    </row>
    <row r="816" ht="20.25" customHeight="1">
      <c r="A816" s="176"/>
      <c r="B816" s="176"/>
      <c r="C816" s="176"/>
      <c r="D816" s="176"/>
      <c r="E816" s="176"/>
      <c r="F816" s="176"/>
      <c r="G816" s="177"/>
      <c r="H816" s="176"/>
      <c r="I816" s="176"/>
      <c r="J816" s="706"/>
      <c r="K816" s="707"/>
      <c r="L816" s="176"/>
      <c r="M816" s="176"/>
      <c r="N816" s="176"/>
      <c r="O816" s="177"/>
      <c r="P816" s="176"/>
      <c r="Q816" s="176"/>
      <c r="R816" s="176"/>
      <c r="S816" s="176"/>
      <c r="T816" s="182"/>
      <c r="U816" s="182"/>
      <c r="V816" s="728"/>
      <c r="W816" s="726"/>
      <c r="X816" s="717"/>
      <c r="Y816" s="717"/>
      <c r="Z816" s="717"/>
      <c r="AA816" s="726"/>
      <c r="AB816" s="726"/>
      <c r="AC816" s="182"/>
    </row>
  </sheetData>
  <mergeCells count="625">
    <mergeCell ref="C784:I785"/>
    <mergeCell ref="L784:Q785"/>
    <mergeCell ref="E786:F786"/>
    <mergeCell ref="G786:H786"/>
    <mergeCell ref="M786:N786"/>
    <mergeCell ref="O786:P786"/>
    <mergeCell ref="D774:G777"/>
    <mergeCell ref="D778:H778"/>
    <mergeCell ref="D779:H780"/>
    <mergeCell ref="C767:I768"/>
    <mergeCell ref="E769:F769"/>
    <mergeCell ref="G769:H769"/>
    <mergeCell ref="D761:H761"/>
    <mergeCell ref="D762:H763"/>
    <mergeCell ref="O735:P735"/>
    <mergeCell ref="L733:Q734"/>
    <mergeCell ref="D740:G743"/>
    <mergeCell ref="D744:H744"/>
    <mergeCell ref="D745:H746"/>
    <mergeCell ref="C733:I734"/>
    <mergeCell ref="E735:F735"/>
    <mergeCell ref="G735:H735"/>
    <mergeCell ref="M735:N735"/>
    <mergeCell ref="M718:N718"/>
    <mergeCell ref="O718:P718"/>
    <mergeCell ref="D723:G726"/>
    <mergeCell ref="D727:H727"/>
    <mergeCell ref="D728:H729"/>
    <mergeCell ref="C716:I717"/>
    <mergeCell ref="L716:Q717"/>
    <mergeCell ref="E718:F718"/>
    <mergeCell ref="G718:H718"/>
    <mergeCell ref="O806:P806"/>
    <mergeCell ref="D808:G811"/>
    <mergeCell ref="M808:P811"/>
    <mergeCell ref="D812:H812"/>
    <mergeCell ref="M812:P812"/>
    <mergeCell ref="D813:H814"/>
    <mergeCell ref="M813:P814"/>
    <mergeCell ref="D795:H795"/>
    <mergeCell ref="M795:P795"/>
    <mergeCell ref="D796:H797"/>
    <mergeCell ref="M796:P797"/>
    <mergeCell ref="C801:I802"/>
    <mergeCell ref="L801:P802"/>
    <mergeCell ref="E803:F803"/>
    <mergeCell ref="G803:H803"/>
    <mergeCell ref="M803:N803"/>
    <mergeCell ref="O803:P803"/>
    <mergeCell ref="D791:G794"/>
    <mergeCell ref="O769:P769"/>
    <mergeCell ref="L767:Q768"/>
    <mergeCell ref="D757:G760"/>
    <mergeCell ref="C750:I751"/>
    <mergeCell ref="L750:Q751"/>
    <mergeCell ref="E752:F752"/>
    <mergeCell ref="G752:H752"/>
    <mergeCell ref="M752:N752"/>
    <mergeCell ref="O752:P752"/>
    <mergeCell ref="G684:H684"/>
    <mergeCell ref="M684:N684"/>
    <mergeCell ref="D655:G658"/>
    <mergeCell ref="D659:H659"/>
    <mergeCell ref="D660:H661"/>
    <mergeCell ref="C648:I649"/>
    <mergeCell ref="E650:F650"/>
    <mergeCell ref="G650:H650"/>
    <mergeCell ref="D638:G641"/>
    <mergeCell ref="D642:H642"/>
    <mergeCell ref="D643:H644"/>
    <mergeCell ref="D621:G624"/>
    <mergeCell ref="D625:H625"/>
    <mergeCell ref="D626:H627"/>
    <mergeCell ref="C614:I615"/>
    <mergeCell ref="G616:H616"/>
    <mergeCell ref="O670:P670"/>
    <mergeCell ref="O653:P653"/>
    <mergeCell ref="M655:P658"/>
    <mergeCell ref="M659:P659"/>
    <mergeCell ref="M660:P661"/>
    <mergeCell ref="O636:P636"/>
    <mergeCell ref="M638:P641"/>
    <mergeCell ref="O619:P619"/>
    <mergeCell ref="M621:P624"/>
    <mergeCell ref="M625:P625"/>
    <mergeCell ref="M626:P627"/>
    <mergeCell ref="M604:P607"/>
    <mergeCell ref="M608:P608"/>
    <mergeCell ref="M609:P610"/>
    <mergeCell ref="O789:P789"/>
    <mergeCell ref="M791:P794"/>
    <mergeCell ref="O772:P772"/>
    <mergeCell ref="M774:P777"/>
    <mergeCell ref="M778:P778"/>
    <mergeCell ref="M779:P780"/>
    <mergeCell ref="M769:N769"/>
    <mergeCell ref="O755:P755"/>
    <mergeCell ref="M757:P760"/>
    <mergeCell ref="M761:P761"/>
    <mergeCell ref="M762:P763"/>
    <mergeCell ref="M740:P743"/>
    <mergeCell ref="M744:P744"/>
    <mergeCell ref="M745:P746"/>
    <mergeCell ref="M710:P710"/>
    <mergeCell ref="M711:P712"/>
    <mergeCell ref="O738:P738"/>
    <mergeCell ref="O721:P721"/>
    <mergeCell ref="M723:P726"/>
    <mergeCell ref="M727:P727"/>
    <mergeCell ref="M728:P729"/>
    <mergeCell ref="O704:P704"/>
    <mergeCell ref="M706:P709"/>
    <mergeCell ref="O687:P687"/>
    <mergeCell ref="M689:P692"/>
    <mergeCell ref="M693:P693"/>
    <mergeCell ref="M694:P695"/>
    <mergeCell ref="M672:P675"/>
    <mergeCell ref="M676:P676"/>
    <mergeCell ref="M677:P678"/>
    <mergeCell ref="M642:P642"/>
    <mergeCell ref="M643:P644"/>
    <mergeCell ref="O602:P602"/>
    <mergeCell ref="O585:P585"/>
    <mergeCell ref="C410:I411"/>
    <mergeCell ref="E412:F412"/>
    <mergeCell ref="G412:H412"/>
    <mergeCell ref="D400:G403"/>
    <mergeCell ref="D404:H404"/>
    <mergeCell ref="D405:H406"/>
    <mergeCell ref="C393:I394"/>
    <mergeCell ref="E395:F395"/>
    <mergeCell ref="G395:H395"/>
    <mergeCell ref="D383:G386"/>
    <mergeCell ref="D387:H387"/>
    <mergeCell ref="D388:H389"/>
    <mergeCell ref="C376:I377"/>
    <mergeCell ref="G378:H378"/>
    <mergeCell ref="D587:G590"/>
    <mergeCell ref="D591:H591"/>
    <mergeCell ref="D592:H593"/>
    <mergeCell ref="C580:I581"/>
    <mergeCell ref="E582:F582"/>
    <mergeCell ref="G582:H582"/>
    <mergeCell ref="D570:G573"/>
    <mergeCell ref="D574:H574"/>
    <mergeCell ref="D575:H576"/>
    <mergeCell ref="D553:G556"/>
    <mergeCell ref="D557:H557"/>
    <mergeCell ref="D558:H559"/>
    <mergeCell ref="C546:I547"/>
    <mergeCell ref="G548:H548"/>
    <mergeCell ref="E548:F548"/>
    <mergeCell ref="D536:G539"/>
    <mergeCell ref="D540:H540"/>
    <mergeCell ref="D541:H542"/>
    <mergeCell ref="C529:I530"/>
    <mergeCell ref="E531:F531"/>
    <mergeCell ref="G531:H531"/>
    <mergeCell ref="D506:H506"/>
    <mergeCell ref="D507:H508"/>
    <mergeCell ref="D519:G522"/>
    <mergeCell ref="D523:H523"/>
    <mergeCell ref="D524:H525"/>
    <mergeCell ref="C512:I513"/>
    <mergeCell ref="E514:F514"/>
    <mergeCell ref="G514:H514"/>
    <mergeCell ref="D502:G505"/>
    <mergeCell ref="C495:I496"/>
    <mergeCell ref="E497:F497"/>
    <mergeCell ref="G497:H497"/>
    <mergeCell ref="D485:G488"/>
    <mergeCell ref="D489:H489"/>
    <mergeCell ref="D490:H491"/>
    <mergeCell ref="C478:I479"/>
    <mergeCell ref="E378:F378"/>
    <mergeCell ref="D366:G369"/>
    <mergeCell ref="D370:H370"/>
    <mergeCell ref="D371:H372"/>
    <mergeCell ref="C359:I360"/>
    <mergeCell ref="E361:F361"/>
    <mergeCell ref="G361:H361"/>
    <mergeCell ref="O364:P364"/>
    <mergeCell ref="M361:N361"/>
    <mergeCell ref="O361:P361"/>
    <mergeCell ref="L359:Q360"/>
    <mergeCell ref="M349:P352"/>
    <mergeCell ref="M353:P353"/>
    <mergeCell ref="M354:P355"/>
    <mergeCell ref="O347:P347"/>
    <mergeCell ref="L342:Q343"/>
    <mergeCell ref="M344:N344"/>
    <mergeCell ref="O344:P344"/>
    <mergeCell ref="M332:P335"/>
    <mergeCell ref="M336:P336"/>
    <mergeCell ref="M337:P338"/>
    <mergeCell ref="M667:N667"/>
    <mergeCell ref="O667:P667"/>
    <mergeCell ref="L665:Q666"/>
    <mergeCell ref="L648:Q649"/>
    <mergeCell ref="M650:N650"/>
    <mergeCell ref="O650:P650"/>
    <mergeCell ref="L614:Q615"/>
    <mergeCell ref="M616:N616"/>
    <mergeCell ref="O616:P616"/>
    <mergeCell ref="M599:N599"/>
    <mergeCell ref="O599:P599"/>
    <mergeCell ref="M591:P591"/>
    <mergeCell ref="M592:P593"/>
    <mergeCell ref="L597:Q598"/>
    <mergeCell ref="O568:P568"/>
    <mergeCell ref="M570:P573"/>
    <mergeCell ref="M574:P574"/>
    <mergeCell ref="M575:P576"/>
    <mergeCell ref="M553:P556"/>
    <mergeCell ref="M557:P557"/>
    <mergeCell ref="M558:P559"/>
    <mergeCell ref="O551:P551"/>
    <mergeCell ref="L546:Q547"/>
    <mergeCell ref="M548:N548"/>
    <mergeCell ref="O548:P548"/>
    <mergeCell ref="M536:P539"/>
    <mergeCell ref="M540:P540"/>
    <mergeCell ref="M541:P542"/>
    <mergeCell ref="O534:P534"/>
    <mergeCell ref="M531:N531"/>
    <mergeCell ref="O531:P531"/>
    <mergeCell ref="L529:Q530"/>
    <mergeCell ref="M519:P522"/>
    <mergeCell ref="M523:P523"/>
    <mergeCell ref="M524:P525"/>
    <mergeCell ref="O517:P517"/>
    <mergeCell ref="L512:Q513"/>
    <mergeCell ref="M514:N514"/>
    <mergeCell ref="O514:P514"/>
    <mergeCell ref="M502:P505"/>
    <mergeCell ref="M506:P506"/>
    <mergeCell ref="M507:P508"/>
    <mergeCell ref="O330:P330"/>
    <mergeCell ref="M327:N327"/>
    <mergeCell ref="O327:P327"/>
    <mergeCell ref="O313:P313"/>
    <mergeCell ref="M315:P318"/>
    <mergeCell ref="M319:P319"/>
    <mergeCell ref="M320:P321"/>
    <mergeCell ref="M179:P182"/>
    <mergeCell ref="M183:P183"/>
    <mergeCell ref="L172:Q173"/>
    <mergeCell ref="M174:N174"/>
    <mergeCell ref="O174:P174"/>
    <mergeCell ref="O194:P194"/>
    <mergeCell ref="M196:P199"/>
    <mergeCell ref="M200:P200"/>
    <mergeCell ref="M201:P202"/>
    <mergeCell ref="M191:N191"/>
    <mergeCell ref="O177:P177"/>
    <mergeCell ref="M184:P185"/>
    <mergeCell ref="O160:P160"/>
    <mergeCell ref="M162:P165"/>
    <mergeCell ref="M166:P166"/>
    <mergeCell ref="M167:P168"/>
    <mergeCell ref="M157:N157"/>
    <mergeCell ref="O157:P157"/>
    <mergeCell ref="L155:Q156"/>
    <mergeCell ref="O143:P143"/>
    <mergeCell ref="M145:P148"/>
    <mergeCell ref="M149:P149"/>
    <mergeCell ref="M150:P151"/>
    <mergeCell ref="L138:Q139"/>
    <mergeCell ref="M140:N140"/>
    <mergeCell ref="O140:P140"/>
    <mergeCell ref="O126:P126"/>
    <mergeCell ref="M128:P131"/>
    <mergeCell ref="M132:P132"/>
    <mergeCell ref="M133:P134"/>
    <mergeCell ref="M123:N123"/>
    <mergeCell ref="O123:P123"/>
    <mergeCell ref="L121:Q122"/>
    <mergeCell ref="O109:P109"/>
    <mergeCell ref="M111:P114"/>
    <mergeCell ref="M115:P115"/>
    <mergeCell ref="M116:P117"/>
    <mergeCell ref="L104:Q105"/>
    <mergeCell ref="M106:N106"/>
    <mergeCell ref="O106:P106"/>
    <mergeCell ref="M77:P80"/>
    <mergeCell ref="M81:P81"/>
    <mergeCell ref="L70:Q71"/>
    <mergeCell ref="M72:N72"/>
    <mergeCell ref="O72:P72"/>
    <mergeCell ref="O92:P92"/>
    <mergeCell ref="M94:P97"/>
    <mergeCell ref="M98:P98"/>
    <mergeCell ref="M99:P100"/>
    <mergeCell ref="M89:N89"/>
    <mergeCell ref="O75:P75"/>
    <mergeCell ref="M82:P83"/>
    <mergeCell ref="O58:P58"/>
    <mergeCell ref="M60:P63"/>
    <mergeCell ref="M64:P64"/>
    <mergeCell ref="M65:P66"/>
    <mergeCell ref="M55:N55"/>
    <mergeCell ref="O55:P55"/>
    <mergeCell ref="L53:Q54"/>
    <mergeCell ref="O41:P41"/>
    <mergeCell ref="M43:P46"/>
    <mergeCell ref="M47:P47"/>
    <mergeCell ref="M48:P49"/>
    <mergeCell ref="L36:Q37"/>
    <mergeCell ref="M38:N38"/>
    <mergeCell ref="O38:P38"/>
    <mergeCell ref="O21:P21"/>
    <mergeCell ref="O7:P7"/>
    <mergeCell ref="M9:P12"/>
    <mergeCell ref="M13:P13"/>
    <mergeCell ref="W1:X1"/>
    <mergeCell ref="L2:Q3"/>
    <mergeCell ref="M4:N4"/>
    <mergeCell ref="O4:P4"/>
    <mergeCell ref="O24:P24"/>
    <mergeCell ref="M26:P29"/>
    <mergeCell ref="M30:P30"/>
    <mergeCell ref="M31:P32"/>
    <mergeCell ref="M21:N21"/>
    <mergeCell ref="L19:Q20"/>
    <mergeCell ref="M14:P15"/>
    <mergeCell ref="M286:P287"/>
    <mergeCell ref="L291:Q292"/>
    <mergeCell ref="O296:P296"/>
    <mergeCell ref="M298:P301"/>
    <mergeCell ref="M302:P302"/>
    <mergeCell ref="M303:P304"/>
    <mergeCell ref="O279:P279"/>
    <mergeCell ref="M281:P284"/>
    <mergeCell ref="M285:P285"/>
    <mergeCell ref="O262:P262"/>
    <mergeCell ref="M264:P267"/>
    <mergeCell ref="M268:P268"/>
    <mergeCell ref="M269:P270"/>
    <mergeCell ref="M247:P250"/>
    <mergeCell ref="M251:P251"/>
    <mergeCell ref="M252:P253"/>
    <mergeCell ref="M217:P217"/>
    <mergeCell ref="M218:P219"/>
    <mergeCell ref="O245:P245"/>
    <mergeCell ref="O228:P228"/>
    <mergeCell ref="M230:P233"/>
    <mergeCell ref="M234:P234"/>
    <mergeCell ref="M235:P236"/>
    <mergeCell ref="O211:P211"/>
    <mergeCell ref="M213:P216"/>
    <mergeCell ref="O191:P191"/>
    <mergeCell ref="L189:Q190"/>
    <mergeCell ref="O89:P89"/>
    <mergeCell ref="L87:Q88"/>
    <mergeCell ref="E276:F276"/>
    <mergeCell ref="G276:H276"/>
    <mergeCell ref="D264:G267"/>
    <mergeCell ref="D268:H268"/>
    <mergeCell ref="D269:H270"/>
    <mergeCell ref="C257:I258"/>
    <mergeCell ref="G259:H259"/>
    <mergeCell ref="E259:F259"/>
    <mergeCell ref="D247:G250"/>
    <mergeCell ref="D251:H251"/>
    <mergeCell ref="D252:H253"/>
    <mergeCell ref="C240:I241"/>
    <mergeCell ref="E242:F242"/>
    <mergeCell ref="G242:H242"/>
    <mergeCell ref="C206:I207"/>
    <mergeCell ref="E208:F208"/>
    <mergeCell ref="G208:H208"/>
    <mergeCell ref="D196:G199"/>
    <mergeCell ref="D200:H200"/>
    <mergeCell ref="D201:H202"/>
    <mergeCell ref="C189:I190"/>
    <mergeCell ref="E191:F191"/>
    <mergeCell ref="G191:H191"/>
    <mergeCell ref="D179:G182"/>
    <mergeCell ref="D183:H183"/>
    <mergeCell ref="D184:H185"/>
    <mergeCell ref="C172:I173"/>
    <mergeCell ref="G174:H174"/>
    <mergeCell ref="D434:G437"/>
    <mergeCell ref="D438:H438"/>
    <mergeCell ref="D439:H440"/>
    <mergeCell ref="C427:I428"/>
    <mergeCell ref="E429:F429"/>
    <mergeCell ref="G429:H429"/>
    <mergeCell ref="D417:G420"/>
    <mergeCell ref="D421:H421"/>
    <mergeCell ref="D422:H423"/>
    <mergeCell ref="D349:G352"/>
    <mergeCell ref="D353:H353"/>
    <mergeCell ref="D354:H355"/>
    <mergeCell ref="C342:I343"/>
    <mergeCell ref="G344:H344"/>
    <mergeCell ref="E344:F344"/>
    <mergeCell ref="D332:G335"/>
    <mergeCell ref="D336:H336"/>
    <mergeCell ref="D337:H338"/>
    <mergeCell ref="C325:I326"/>
    <mergeCell ref="E327:F327"/>
    <mergeCell ref="G327:H327"/>
    <mergeCell ref="D302:H302"/>
    <mergeCell ref="D303:H304"/>
    <mergeCell ref="D315:G318"/>
    <mergeCell ref="D319:H319"/>
    <mergeCell ref="D320:H321"/>
    <mergeCell ref="C308:I309"/>
    <mergeCell ref="E310:F310"/>
    <mergeCell ref="G310:H310"/>
    <mergeCell ref="D298:G301"/>
    <mergeCell ref="C291:I292"/>
    <mergeCell ref="E293:F293"/>
    <mergeCell ref="G293:H293"/>
    <mergeCell ref="D281:G284"/>
    <mergeCell ref="D285:H285"/>
    <mergeCell ref="D286:H287"/>
    <mergeCell ref="C274:I275"/>
    <mergeCell ref="E174:F174"/>
    <mergeCell ref="D162:G165"/>
    <mergeCell ref="D166:H166"/>
    <mergeCell ref="D167:H168"/>
    <mergeCell ref="C155:I156"/>
    <mergeCell ref="E157:F157"/>
    <mergeCell ref="G157:H157"/>
    <mergeCell ref="E21:F21"/>
    <mergeCell ref="G21:H21"/>
    <mergeCell ref="D9:G12"/>
    <mergeCell ref="D13:H13"/>
    <mergeCell ref="D14:H15"/>
    <mergeCell ref="C2:I3"/>
    <mergeCell ref="E4:F4"/>
    <mergeCell ref="G4:H4"/>
    <mergeCell ref="C36:I37"/>
    <mergeCell ref="E38:F38"/>
    <mergeCell ref="G38:H38"/>
    <mergeCell ref="D26:G29"/>
    <mergeCell ref="D30:H30"/>
    <mergeCell ref="D31:H32"/>
    <mergeCell ref="C19:I20"/>
    <mergeCell ref="D132:H132"/>
    <mergeCell ref="D133:H134"/>
    <mergeCell ref="D145:G148"/>
    <mergeCell ref="D149:H149"/>
    <mergeCell ref="D150:H151"/>
    <mergeCell ref="C138:I139"/>
    <mergeCell ref="E140:F140"/>
    <mergeCell ref="G140:H140"/>
    <mergeCell ref="D128:G131"/>
    <mergeCell ref="C121:I122"/>
    <mergeCell ref="E123:F123"/>
    <mergeCell ref="G123:H123"/>
    <mergeCell ref="D111:G114"/>
    <mergeCell ref="D115:H115"/>
    <mergeCell ref="D116:H117"/>
    <mergeCell ref="C104:I105"/>
    <mergeCell ref="E106:F106"/>
    <mergeCell ref="G106:H106"/>
    <mergeCell ref="D94:G97"/>
    <mergeCell ref="D98:H98"/>
    <mergeCell ref="D99:H100"/>
    <mergeCell ref="C87:I88"/>
    <mergeCell ref="G89:H89"/>
    <mergeCell ref="E89:F89"/>
    <mergeCell ref="D77:G80"/>
    <mergeCell ref="D81:H81"/>
    <mergeCell ref="D82:H83"/>
    <mergeCell ref="C70:I71"/>
    <mergeCell ref="E72:F72"/>
    <mergeCell ref="G72:H72"/>
    <mergeCell ref="D47:H47"/>
    <mergeCell ref="D48:H49"/>
    <mergeCell ref="D60:G63"/>
    <mergeCell ref="D64:H64"/>
    <mergeCell ref="D65:H66"/>
    <mergeCell ref="C53:I54"/>
    <mergeCell ref="E55:F55"/>
    <mergeCell ref="G55:H55"/>
    <mergeCell ref="D43:G46"/>
    <mergeCell ref="D706:G709"/>
    <mergeCell ref="D710:H710"/>
    <mergeCell ref="D711:H712"/>
    <mergeCell ref="C699:I700"/>
    <mergeCell ref="G701:H701"/>
    <mergeCell ref="M701:N701"/>
    <mergeCell ref="O701:P701"/>
    <mergeCell ref="L699:Q700"/>
    <mergeCell ref="E701:F701"/>
    <mergeCell ref="D689:G692"/>
    <mergeCell ref="D693:H693"/>
    <mergeCell ref="D694:H695"/>
    <mergeCell ref="C682:I683"/>
    <mergeCell ref="L682:Q683"/>
    <mergeCell ref="O684:P684"/>
    <mergeCell ref="E684:F684"/>
    <mergeCell ref="D672:G675"/>
    <mergeCell ref="D676:H676"/>
    <mergeCell ref="D677:H678"/>
    <mergeCell ref="C665:I666"/>
    <mergeCell ref="E667:F667"/>
    <mergeCell ref="G667:H667"/>
    <mergeCell ref="C631:I632"/>
    <mergeCell ref="E633:F633"/>
    <mergeCell ref="G633:H633"/>
    <mergeCell ref="M633:N633"/>
    <mergeCell ref="O633:P633"/>
    <mergeCell ref="L631:Q632"/>
    <mergeCell ref="E616:F616"/>
    <mergeCell ref="D604:G607"/>
    <mergeCell ref="D608:H608"/>
    <mergeCell ref="D609:H610"/>
    <mergeCell ref="C597:I598"/>
    <mergeCell ref="E599:F599"/>
    <mergeCell ref="G599:H599"/>
    <mergeCell ref="M587:P590"/>
    <mergeCell ref="L580:Q581"/>
    <mergeCell ref="M582:N582"/>
    <mergeCell ref="O582:P582"/>
    <mergeCell ref="C563:I564"/>
    <mergeCell ref="E565:F565"/>
    <mergeCell ref="G565:H565"/>
    <mergeCell ref="M565:N565"/>
    <mergeCell ref="O565:P565"/>
    <mergeCell ref="L563:Q564"/>
    <mergeCell ref="O500:P500"/>
    <mergeCell ref="M497:N497"/>
    <mergeCell ref="O497:P497"/>
    <mergeCell ref="M485:P488"/>
    <mergeCell ref="M489:P489"/>
    <mergeCell ref="M490:P491"/>
    <mergeCell ref="L495:Q496"/>
    <mergeCell ref="O483:P483"/>
    <mergeCell ref="L478:Q479"/>
    <mergeCell ref="M480:N480"/>
    <mergeCell ref="O480:P480"/>
    <mergeCell ref="M468:P471"/>
    <mergeCell ref="M472:P472"/>
    <mergeCell ref="M473:P474"/>
    <mergeCell ref="E480:F480"/>
    <mergeCell ref="G480:H480"/>
    <mergeCell ref="D468:G471"/>
    <mergeCell ref="D472:H472"/>
    <mergeCell ref="D473:H474"/>
    <mergeCell ref="C461:I462"/>
    <mergeCell ref="G463:H463"/>
    <mergeCell ref="E463:F463"/>
    <mergeCell ref="D451:G454"/>
    <mergeCell ref="D455:H455"/>
    <mergeCell ref="D456:H457"/>
    <mergeCell ref="C444:I445"/>
    <mergeCell ref="E446:F446"/>
    <mergeCell ref="G446:H446"/>
    <mergeCell ref="O466:P466"/>
    <mergeCell ref="M463:N463"/>
    <mergeCell ref="O463:P463"/>
    <mergeCell ref="L461:Q462"/>
    <mergeCell ref="M451:P454"/>
    <mergeCell ref="M455:P455"/>
    <mergeCell ref="M456:P457"/>
    <mergeCell ref="O449:P449"/>
    <mergeCell ref="L444:Q445"/>
    <mergeCell ref="M446:N446"/>
    <mergeCell ref="O446:P446"/>
    <mergeCell ref="M434:P437"/>
    <mergeCell ref="M438:P438"/>
    <mergeCell ref="M439:P440"/>
    <mergeCell ref="O432:P432"/>
    <mergeCell ref="M429:N429"/>
    <mergeCell ref="O429:P429"/>
    <mergeCell ref="L427:Q428"/>
    <mergeCell ref="M417:P420"/>
    <mergeCell ref="M421:P421"/>
    <mergeCell ref="M422:P423"/>
    <mergeCell ref="O415:P415"/>
    <mergeCell ref="L410:Q411"/>
    <mergeCell ref="M412:N412"/>
    <mergeCell ref="O412:P412"/>
    <mergeCell ref="M400:P403"/>
    <mergeCell ref="M404:P404"/>
    <mergeCell ref="M405:P406"/>
    <mergeCell ref="O398:P398"/>
    <mergeCell ref="M395:N395"/>
    <mergeCell ref="O395:P395"/>
    <mergeCell ref="M383:P386"/>
    <mergeCell ref="M387:P387"/>
    <mergeCell ref="M388:P389"/>
    <mergeCell ref="L393:Q394"/>
    <mergeCell ref="O381:P381"/>
    <mergeCell ref="L376:Q377"/>
    <mergeCell ref="M378:N378"/>
    <mergeCell ref="O378:P378"/>
    <mergeCell ref="M366:P369"/>
    <mergeCell ref="M370:P370"/>
    <mergeCell ref="M371:P372"/>
    <mergeCell ref="L325:Q326"/>
    <mergeCell ref="L308:Q309"/>
    <mergeCell ref="M310:N310"/>
    <mergeCell ref="O310:P310"/>
    <mergeCell ref="M293:N293"/>
    <mergeCell ref="O293:P293"/>
    <mergeCell ref="L274:Q275"/>
    <mergeCell ref="M242:N242"/>
    <mergeCell ref="M225:N225"/>
    <mergeCell ref="O225:P225"/>
    <mergeCell ref="L223:Q224"/>
    <mergeCell ref="L206:Q207"/>
    <mergeCell ref="M208:N208"/>
    <mergeCell ref="O208:P208"/>
    <mergeCell ref="M276:N276"/>
    <mergeCell ref="O276:P276"/>
    <mergeCell ref="M259:N259"/>
    <mergeCell ref="O259:P259"/>
    <mergeCell ref="L257:Q258"/>
    <mergeCell ref="L240:Q241"/>
    <mergeCell ref="O242:P242"/>
    <mergeCell ref="D217:H217"/>
    <mergeCell ref="D218:H219"/>
    <mergeCell ref="D230:G233"/>
    <mergeCell ref="D234:H234"/>
    <mergeCell ref="D235:H236"/>
    <mergeCell ref="C223:I224"/>
    <mergeCell ref="E225:F225"/>
    <mergeCell ref="G225:H225"/>
    <mergeCell ref="D213:G216"/>
  </mergeCells>
  <printOptions horizontalCentered="1" verticalCentered="1"/>
  <pageMargins bottom="0.5511811023622047" footer="0.0" header="0.0" left="0.2362204724409449" right="0.2362204724409449" top="0.5511811023622047"/>
  <pageSetup paperSize="9" orientation="portrait"/>
  <rowBreaks count="23" manualBreakCount="23">
    <brk id="544" man="1"/>
    <brk id="34" man="1"/>
    <brk id="578" man="1"/>
    <brk id="68" man="1"/>
    <brk id="612" man="1"/>
    <brk id="102" man="1"/>
    <brk id="646" man="1"/>
    <brk id="136" man="1"/>
    <brk id="680" man="1"/>
    <brk id="170" man="1"/>
    <brk id="714" man="1"/>
    <brk id="204" man="1"/>
    <brk id="748" man="1"/>
    <brk id="238" man="1"/>
    <brk id="782" man="1"/>
    <brk id="272" man="1"/>
    <brk id="306" man="1"/>
    <brk id="340" man="1"/>
    <brk id="374" man="1"/>
    <brk id="408" man="1"/>
    <brk id="442" man="1"/>
    <brk id="476" man="1"/>
    <brk id="510" man="1"/>
  </rowBreak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4.86"/>
    <col customWidth="1" min="7" max="7" width="2.57"/>
    <col customWidth="1" min="8" max="9" width="1.43"/>
    <col customWidth="1" min="10" max="13" width="4.86"/>
    <col customWidth="1" min="14" max="14" width="8.57"/>
    <col customWidth="1" min="15" max="16" width="3.43"/>
    <col customWidth="1" min="17" max="22" width="4.86"/>
    <col customWidth="1" min="23" max="23" width="2.57"/>
    <col customWidth="1" min="24" max="25" width="1.43"/>
    <col customWidth="1" min="26" max="29" width="4.86"/>
    <col customWidth="1" min="30" max="30" width="8.57"/>
  </cols>
  <sheetData>
    <row r="1" ht="10.5" customHeight="1">
      <c r="A1" s="986"/>
      <c r="B1" s="986"/>
      <c r="C1" s="986"/>
      <c r="D1" s="986"/>
      <c r="E1" s="986"/>
      <c r="F1" s="986"/>
      <c r="G1" s="986"/>
      <c r="H1" s="987"/>
      <c r="I1" s="988"/>
      <c r="J1" s="986"/>
      <c r="K1" s="986"/>
      <c r="L1" s="986"/>
      <c r="M1" s="986"/>
      <c r="N1" s="986"/>
      <c r="O1" s="987"/>
      <c r="P1" s="988"/>
      <c r="Q1" s="986"/>
      <c r="R1" s="986"/>
      <c r="S1" s="986"/>
      <c r="T1" s="986"/>
      <c r="U1" s="986"/>
      <c r="V1" s="986"/>
      <c r="W1" s="986"/>
      <c r="X1" s="987"/>
      <c r="Y1" s="988"/>
      <c r="Z1" s="986"/>
      <c r="AA1" s="986"/>
      <c r="AB1" s="986"/>
      <c r="AC1" s="986"/>
      <c r="AD1" s="986"/>
    </row>
    <row r="2" ht="10.5" customHeight="1">
      <c r="A2" s="989" t="s">
        <v>825</v>
      </c>
      <c r="H2" s="990"/>
      <c r="I2" s="991"/>
      <c r="J2" s="992" t="s">
        <v>826</v>
      </c>
      <c r="K2" s="986"/>
      <c r="L2" s="986"/>
      <c r="M2" s="986"/>
      <c r="N2" s="986"/>
      <c r="O2" s="987"/>
      <c r="P2" s="988"/>
      <c r="Q2" s="15"/>
      <c r="X2" s="990"/>
      <c r="Y2" s="991"/>
      <c r="Z2" s="992"/>
      <c r="AA2" s="986"/>
      <c r="AB2" s="986"/>
      <c r="AC2" s="986"/>
      <c r="AD2" s="986"/>
    </row>
    <row r="3" ht="10.5" customHeight="1">
      <c r="H3" s="990"/>
      <c r="I3" s="991"/>
      <c r="J3" s="986"/>
      <c r="K3" s="986"/>
      <c r="L3" s="986"/>
      <c r="M3" s="986"/>
      <c r="N3" s="986"/>
      <c r="O3" s="987"/>
      <c r="P3" s="988"/>
      <c r="X3" s="990"/>
      <c r="Y3" s="991"/>
      <c r="Z3" s="986"/>
      <c r="AA3" s="986"/>
      <c r="AB3" s="986"/>
      <c r="AC3" s="986"/>
      <c r="AD3" s="986"/>
    </row>
    <row r="4" ht="10.5" customHeight="1">
      <c r="A4" s="989" t="s">
        <v>827</v>
      </c>
      <c r="H4" s="990"/>
      <c r="I4" s="991"/>
      <c r="J4" s="986"/>
      <c r="K4" s="986"/>
      <c r="L4" s="986"/>
      <c r="M4" s="986"/>
      <c r="N4" s="986"/>
      <c r="O4" s="987"/>
      <c r="P4" s="988"/>
      <c r="Q4" s="989" t="s">
        <v>827</v>
      </c>
      <c r="X4" s="990"/>
      <c r="Y4" s="991"/>
      <c r="Z4" s="986"/>
      <c r="AA4" s="986"/>
      <c r="AB4" s="986"/>
      <c r="AC4" s="986"/>
      <c r="AD4" s="986"/>
    </row>
    <row r="5" ht="10.5" customHeight="1">
      <c r="H5" s="990"/>
      <c r="I5" s="991"/>
      <c r="J5" s="993" t="s">
        <v>828</v>
      </c>
      <c r="O5" s="994"/>
      <c r="P5" s="988"/>
      <c r="X5" s="990"/>
      <c r="Y5" s="991"/>
      <c r="Z5" s="15"/>
    </row>
    <row r="6" ht="10.5" customHeight="1">
      <c r="A6" s="989"/>
      <c r="B6" s="989" t="s">
        <v>727</v>
      </c>
      <c r="C6" s="989"/>
      <c r="D6" s="989"/>
      <c r="E6" s="989"/>
      <c r="F6" s="989"/>
      <c r="G6" s="989"/>
      <c r="H6" s="990"/>
      <c r="I6" s="991"/>
      <c r="J6" s="986"/>
      <c r="K6" s="986"/>
      <c r="L6" s="995"/>
      <c r="M6" s="995"/>
      <c r="N6" s="986"/>
      <c r="O6" s="987"/>
      <c r="P6" s="988"/>
      <c r="Q6" s="989"/>
      <c r="R6" s="989"/>
      <c r="S6" s="989"/>
      <c r="T6" s="989"/>
      <c r="U6" s="989"/>
      <c r="V6" s="989"/>
      <c r="W6" s="989"/>
      <c r="X6" s="990"/>
      <c r="Y6" s="991"/>
      <c r="Z6" s="986"/>
      <c r="AA6" s="986"/>
      <c r="AB6" s="995"/>
      <c r="AC6" s="995"/>
      <c r="AD6" s="986"/>
    </row>
    <row r="7" ht="10.5" customHeight="1">
      <c r="A7" s="986"/>
      <c r="B7" s="986" t="s">
        <v>829</v>
      </c>
      <c r="C7" s="986"/>
      <c r="D7" s="986"/>
      <c r="E7" s="996">
        <v>4000.0</v>
      </c>
      <c r="G7" s="986" t="s">
        <v>830</v>
      </c>
      <c r="H7" s="987"/>
      <c r="I7" s="988"/>
      <c r="J7" s="986"/>
      <c r="K7" s="997" t="s">
        <v>709</v>
      </c>
      <c r="L7" s="998"/>
      <c r="M7" s="998"/>
      <c r="N7" s="999" t="s">
        <v>831</v>
      </c>
      <c r="O7" s="987"/>
      <c r="P7" s="988"/>
      <c r="Q7" s="986"/>
      <c r="R7" s="986"/>
      <c r="S7" s="986"/>
      <c r="T7" s="986"/>
      <c r="U7" s="996">
        <v>4000.0</v>
      </c>
      <c r="W7" s="986"/>
      <c r="X7" s="987"/>
      <c r="Y7" s="988"/>
      <c r="Z7" s="986"/>
      <c r="AA7" s="997"/>
      <c r="AB7" s="998"/>
      <c r="AC7" s="998"/>
      <c r="AD7" s="999"/>
    </row>
    <row r="8" ht="10.5" customHeight="1">
      <c r="A8" s="986"/>
      <c r="B8" s="986" t="s">
        <v>832</v>
      </c>
      <c r="C8" s="986"/>
      <c r="D8" s="986"/>
      <c r="E8" s="996">
        <v>2000.0</v>
      </c>
      <c r="G8" s="986"/>
      <c r="H8" s="987"/>
      <c r="I8" s="988"/>
      <c r="J8" s="986"/>
      <c r="K8" s="986"/>
      <c r="L8" s="986"/>
      <c r="M8" s="986"/>
      <c r="N8" s="986"/>
      <c r="O8" s="987"/>
      <c r="P8" s="988"/>
      <c r="Q8" s="986"/>
      <c r="R8" s="986"/>
      <c r="S8" s="986"/>
      <c r="T8" s="986"/>
      <c r="U8" s="996">
        <v>2000.0</v>
      </c>
      <c r="W8" s="986"/>
      <c r="X8" s="987"/>
      <c r="Y8" s="988"/>
      <c r="Z8" s="986"/>
      <c r="AA8" s="986"/>
      <c r="AB8" s="986"/>
      <c r="AC8" s="986"/>
      <c r="AD8" s="986"/>
    </row>
    <row r="9" ht="10.5" customHeight="1">
      <c r="A9" s="986"/>
      <c r="B9" s="986" t="s">
        <v>833</v>
      </c>
      <c r="C9" s="986"/>
      <c r="D9" s="986"/>
      <c r="E9" s="996">
        <v>600.0</v>
      </c>
      <c r="G9" s="986"/>
      <c r="H9" s="987"/>
      <c r="I9" s="988"/>
      <c r="J9" s="989" t="s">
        <v>834</v>
      </c>
      <c r="O9" s="990"/>
      <c r="P9" s="988"/>
      <c r="Q9" s="986"/>
      <c r="R9" s="986"/>
      <c r="S9" s="986"/>
      <c r="T9" s="986"/>
      <c r="U9" s="996">
        <v>600.0</v>
      </c>
      <c r="W9" s="986"/>
      <c r="X9" s="987"/>
      <c r="Y9" s="988"/>
      <c r="Z9" s="15"/>
    </row>
    <row r="10" ht="10.5" customHeight="1">
      <c r="A10" s="986"/>
      <c r="B10" s="986"/>
      <c r="C10" s="986"/>
      <c r="D10" s="986"/>
      <c r="E10" s="986"/>
      <c r="F10" s="986"/>
      <c r="G10" s="986"/>
      <c r="H10" s="987"/>
      <c r="I10" s="988"/>
      <c r="O10" s="990"/>
      <c r="P10" s="988"/>
      <c r="Q10" s="986"/>
      <c r="R10" s="986"/>
      <c r="S10" s="986"/>
      <c r="T10" s="986"/>
      <c r="U10" s="986"/>
      <c r="V10" s="986"/>
      <c r="W10" s="986"/>
      <c r="X10" s="987"/>
      <c r="Y10" s="988"/>
    </row>
    <row r="11" ht="10.5" customHeight="1">
      <c r="A11" s="993" t="s">
        <v>835</v>
      </c>
      <c r="C11" s="1000" t="s">
        <v>836</v>
      </c>
      <c r="E11" s="993" t="s">
        <v>373</v>
      </c>
      <c r="G11" s="986"/>
      <c r="H11" s="987"/>
      <c r="I11" s="988"/>
      <c r="O11" s="990"/>
      <c r="P11" s="988"/>
      <c r="Q11" s="15"/>
      <c r="S11" s="15"/>
      <c r="U11" s="15"/>
      <c r="W11" s="986"/>
      <c r="X11" s="987"/>
      <c r="Y11" s="988"/>
    </row>
    <row r="12" ht="10.5" customHeight="1">
      <c r="A12" s="1001" t="s">
        <v>837</v>
      </c>
      <c r="B12" s="1001"/>
      <c r="C12" s="999"/>
      <c r="D12" s="1002" t="s">
        <v>838</v>
      </c>
      <c r="E12" s="8"/>
      <c r="F12" s="109"/>
      <c r="G12" s="986" t="s">
        <v>706</v>
      </c>
      <c r="H12" s="987"/>
      <c r="I12" s="988"/>
      <c r="O12" s="990"/>
      <c r="P12" s="988"/>
      <c r="Q12" s="1001"/>
      <c r="R12" s="1001"/>
      <c r="S12" s="999"/>
      <c r="T12" s="1002" t="s">
        <v>838</v>
      </c>
      <c r="U12" s="8"/>
      <c r="V12" s="109"/>
      <c r="W12" s="986"/>
      <c r="X12" s="987"/>
      <c r="Y12" s="988"/>
    </row>
    <row r="13" ht="10.5" customHeight="1">
      <c r="A13" s="1003" t="s">
        <v>839</v>
      </c>
      <c r="B13" s="1003"/>
      <c r="C13" s="1004"/>
      <c r="D13" s="1005" t="s">
        <v>838</v>
      </c>
      <c r="E13" s="863"/>
      <c r="F13" s="44"/>
      <c r="G13" s="986"/>
      <c r="H13" s="987"/>
      <c r="I13" s="988"/>
      <c r="J13" s="989" t="s">
        <v>840</v>
      </c>
      <c r="O13" s="990"/>
      <c r="P13" s="988"/>
      <c r="Q13" s="1003"/>
      <c r="R13" s="1003"/>
      <c r="S13" s="1004"/>
      <c r="T13" s="1005" t="s">
        <v>838</v>
      </c>
      <c r="U13" s="863"/>
      <c r="V13" s="44"/>
      <c r="W13" s="986"/>
      <c r="X13" s="987"/>
      <c r="Y13" s="988"/>
      <c r="Z13" s="15"/>
    </row>
    <row r="14" ht="10.5" customHeight="1">
      <c r="A14" s="1006" t="s">
        <v>345</v>
      </c>
      <c r="B14" s="1006"/>
      <c r="C14" s="999"/>
      <c r="D14" s="1007" t="s">
        <v>838</v>
      </c>
      <c r="E14" s="15"/>
      <c r="G14" s="986"/>
      <c r="H14" s="987"/>
      <c r="I14" s="988"/>
      <c r="O14" s="990"/>
      <c r="P14" s="988"/>
      <c r="Q14" s="1006"/>
      <c r="R14" s="1006"/>
      <c r="S14" s="999"/>
      <c r="T14" s="1007" t="s">
        <v>838</v>
      </c>
      <c r="U14" s="15"/>
      <c r="W14" s="986"/>
      <c r="X14" s="987"/>
      <c r="Y14" s="988"/>
    </row>
    <row r="15" ht="10.5" customHeight="1">
      <c r="A15" s="1008" t="s">
        <v>384</v>
      </c>
      <c r="B15" s="1008"/>
      <c r="C15" s="986"/>
      <c r="D15" s="1009"/>
      <c r="E15" s="886"/>
      <c r="F15" s="88"/>
      <c r="G15" s="986"/>
      <c r="H15" s="987"/>
      <c r="I15" s="988"/>
      <c r="O15" s="990"/>
      <c r="P15" s="988"/>
      <c r="Q15" s="1008"/>
      <c r="R15" s="1008"/>
      <c r="S15" s="986"/>
      <c r="T15" s="1009"/>
      <c r="U15" s="886"/>
      <c r="V15" s="88"/>
      <c r="W15" s="986"/>
      <c r="X15" s="987"/>
      <c r="Y15" s="988"/>
    </row>
    <row r="16" ht="10.5" customHeight="1">
      <c r="A16" s="986"/>
      <c r="B16" s="986"/>
      <c r="C16" s="986"/>
      <c r="D16" s="986"/>
      <c r="E16" s="986"/>
      <c r="F16" s="986"/>
      <c r="G16" s="986"/>
      <c r="H16" s="987"/>
      <c r="I16" s="988"/>
      <c r="O16" s="990"/>
      <c r="P16" s="988"/>
      <c r="Q16" s="986"/>
      <c r="R16" s="986"/>
      <c r="S16" s="986"/>
      <c r="T16" s="986"/>
      <c r="U16" s="986"/>
      <c r="V16" s="986"/>
      <c r="W16" s="986"/>
      <c r="X16" s="987"/>
      <c r="Y16" s="988"/>
    </row>
    <row r="17" ht="10.5" customHeight="1">
      <c r="A17" s="1010" t="s">
        <v>841</v>
      </c>
      <c r="B17" s="1000" t="s">
        <v>842</v>
      </c>
      <c r="C17" s="1011">
        <v>45412.0</v>
      </c>
      <c r="G17" s="986"/>
      <c r="H17" s="987"/>
      <c r="I17" s="988"/>
      <c r="J17" s="986"/>
      <c r="K17" s="986"/>
      <c r="L17" s="993" t="s">
        <v>843</v>
      </c>
      <c r="O17" s="994"/>
      <c r="P17" s="988"/>
      <c r="Q17" s="1010" t="s">
        <v>841</v>
      </c>
      <c r="R17" s="1000"/>
      <c r="S17" s="1011">
        <v>45412.0</v>
      </c>
      <c r="W17" s="986"/>
      <c r="X17" s="987"/>
      <c r="Y17" s="988"/>
      <c r="Z17" s="986"/>
      <c r="AA17" s="986"/>
      <c r="AB17" s="15"/>
    </row>
    <row r="18" ht="10.5" customHeight="1">
      <c r="A18" s="1010" t="s">
        <v>841</v>
      </c>
      <c r="B18" s="1006" t="s">
        <v>844</v>
      </c>
      <c r="C18" s="1011" t="s">
        <v>845</v>
      </c>
      <c r="G18" s="986"/>
      <c r="H18" s="987"/>
      <c r="I18" s="988"/>
      <c r="J18" s="986"/>
      <c r="K18" s="986"/>
      <c r="L18" s="986"/>
      <c r="M18" s="986"/>
      <c r="N18" s="986"/>
      <c r="O18" s="987"/>
      <c r="P18" s="988"/>
      <c r="Q18" s="1010" t="s">
        <v>841</v>
      </c>
      <c r="R18" s="1006"/>
      <c r="S18" s="15"/>
      <c r="W18" s="986"/>
      <c r="X18" s="987"/>
      <c r="Y18" s="988"/>
      <c r="Z18" s="986"/>
      <c r="AA18" s="986"/>
      <c r="AB18" s="986"/>
      <c r="AC18" s="986"/>
      <c r="AD18" s="986"/>
    </row>
    <row r="19" ht="10.5" customHeight="1">
      <c r="A19" s="986"/>
      <c r="B19" s="986"/>
      <c r="C19" s="986" t="s">
        <v>846</v>
      </c>
      <c r="D19" s="986"/>
      <c r="E19" s="986"/>
      <c r="F19" s="986"/>
      <c r="G19" s="986"/>
      <c r="H19" s="987"/>
      <c r="I19" s="988"/>
      <c r="J19" s="986"/>
      <c r="K19" s="986"/>
      <c r="L19" s="986"/>
      <c r="M19" s="986"/>
      <c r="N19" s="986"/>
      <c r="O19" s="987"/>
      <c r="P19" s="988"/>
      <c r="Q19" s="986"/>
      <c r="R19" s="986"/>
      <c r="S19" s="986"/>
      <c r="T19" s="986"/>
      <c r="U19" s="986"/>
      <c r="V19" s="986"/>
      <c r="W19" s="986"/>
      <c r="X19" s="987"/>
      <c r="Y19" s="988"/>
      <c r="Z19" s="986"/>
      <c r="AA19" s="986"/>
      <c r="AB19" s="986"/>
      <c r="AC19" s="986"/>
      <c r="AD19" s="986"/>
    </row>
    <row r="20" ht="10.5" customHeight="1">
      <c r="A20" s="986"/>
      <c r="B20" s="1012" t="s">
        <v>847</v>
      </c>
      <c r="C20" s="1006" t="s">
        <v>848</v>
      </c>
      <c r="D20" s="986"/>
      <c r="E20" s="986"/>
      <c r="F20" s="986"/>
      <c r="G20" s="986"/>
      <c r="H20" s="987"/>
      <c r="I20" s="988"/>
      <c r="J20" s="986"/>
      <c r="K20" s="986" t="str">
        <f t="shared" ref="K20:K22" si="1">B22</f>
        <v>片岡農産組合長　坪井　正興</v>
      </c>
      <c r="L20" s="986"/>
      <c r="M20" s="986"/>
      <c r="N20" s="986"/>
      <c r="O20" s="987"/>
      <c r="P20" s="988"/>
      <c r="Q20" s="986"/>
      <c r="R20" s="1012"/>
      <c r="S20" s="1006"/>
      <c r="T20" s="986"/>
      <c r="U20" s="986"/>
      <c r="V20" s="986"/>
      <c r="W20" s="986"/>
      <c r="X20" s="987"/>
      <c r="Y20" s="988"/>
      <c r="Z20" s="986"/>
      <c r="AA20" s="986" t="str">
        <f t="shared" ref="AA20:AA22" si="2">R22</f>
        <v/>
      </c>
      <c r="AB20" s="986"/>
      <c r="AC20" s="986"/>
      <c r="AD20" s="986"/>
    </row>
    <row r="21" ht="10.5" customHeight="1">
      <c r="A21" s="986"/>
      <c r="B21" s="1012" t="s">
        <v>849</v>
      </c>
      <c r="C21" s="1006" t="s">
        <v>850</v>
      </c>
      <c r="D21" s="986"/>
      <c r="E21" s="986"/>
      <c r="F21" s="986"/>
      <c r="G21" s="986"/>
      <c r="H21" s="987"/>
      <c r="I21" s="988"/>
      <c r="J21" s="986"/>
      <c r="K21" s="986" t="str">
        <f t="shared" si="1"/>
        <v>平塚市　片岡 824</v>
      </c>
      <c r="L21" s="986"/>
      <c r="M21" s="986"/>
      <c r="N21" s="986"/>
      <c r="O21" s="987"/>
      <c r="P21" s="988"/>
      <c r="Q21" s="986"/>
      <c r="R21" s="1012"/>
      <c r="S21" s="1006"/>
      <c r="T21" s="986"/>
      <c r="U21" s="986"/>
      <c r="V21" s="986"/>
      <c r="W21" s="986"/>
      <c r="X21" s="987"/>
      <c r="Y21" s="988"/>
      <c r="Z21" s="986"/>
      <c r="AA21" s="986" t="str">
        <f t="shared" si="2"/>
        <v/>
      </c>
      <c r="AB21" s="986"/>
      <c r="AC21" s="986"/>
      <c r="AD21" s="986"/>
    </row>
    <row r="22" ht="10.5" customHeight="1">
      <c r="A22" s="1010" t="s">
        <v>841</v>
      </c>
      <c r="B22" s="986" t="s">
        <v>851</v>
      </c>
      <c r="C22" s="986"/>
      <c r="D22" s="986"/>
      <c r="E22" s="986"/>
      <c r="F22" s="986"/>
      <c r="G22" s="986"/>
      <c r="H22" s="987"/>
      <c r="I22" s="988"/>
      <c r="J22" s="986"/>
      <c r="K22" s="986" t="str">
        <f t="shared" si="1"/>
        <v>電話番号 : 58-0342</v>
      </c>
      <c r="L22" s="986"/>
      <c r="M22" s="986"/>
      <c r="N22" s="986"/>
      <c r="O22" s="987"/>
      <c r="P22" s="988"/>
      <c r="Q22" s="1010" t="s">
        <v>841</v>
      </c>
      <c r="R22" s="986"/>
      <c r="S22" s="986"/>
      <c r="T22" s="986"/>
      <c r="U22" s="986"/>
      <c r="V22" s="986"/>
      <c r="W22" s="986"/>
      <c r="X22" s="987"/>
      <c r="Y22" s="988"/>
      <c r="Z22" s="986"/>
      <c r="AA22" s="986" t="str">
        <f t="shared" si="2"/>
        <v/>
      </c>
      <c r="AB22" s="986"/>
      <c r="AC22" s="986"/>
      <c r="AD22" s="986"/>
    </row>
    <row r="23" ht="10.5" customHeight="1">
      <c r="A23" s="986"/>
      <c r="B23" s="986" t="s">
        <v>852</v>
      </c>
      <c r="C23" s="986"/>
      <c r="D23" s="986"/>
      <c r="E23" s="986"/>
      <c r="F23" s="986"/>
      <c r="G23" s="986"/>
      <c r="H23" s="987"/>
      <c r="I23" s="988"/>
      <c r="J23" s="986"/>
      <c r="K23" s="986"/>
      <c r="L23" s="986"/>
      <c r="M23" s="986"/>
      <c r="N23" s="986"/>
      <c r="O23" s="987"/>
      <c r="P23" s="988"/>
      <c r="Q23" s="986"/>
      <c r="R23" s="986"/>
      <c r="S23" s="986"/>
      <c r="T23" s="986"/>
      <c r="U23" s="986"/>
      <c r="V23" s="986"/>
      <c r="W23" s="986"/>
      <c r="X23" s="987"/>
      <c r="Y23" s="988"/>
      <c r="Z23" s="986"/>
      <c r="AA23" s="986"/>
      <c r="AB23" s="986"/>
      <c r="AC23" s="986"/>
      <c r="AD23" s="986"/>
    </row>
    <row r="24" ht="10.5" customHeight="1">
      <c r="A24" s="986"/>
      <c r="B24" s="986" t="s">
        <v>853</v>
      </c>
      <c r="C24" s="986"/>
      <c r="D24" s="986"/>
      <c r="E24" s="986"/>
      <c r="F24" s="986"/>
      <c r="G24" s="986"/>
      <c r="H24" s="987"/>
      <c r="I24" s="988"/>
      <c r="J24" s="986"/>
      <c r="K24" s="986"/>
      <c r="L24" s="986"/>
      <c r="M24" s="986"/>
      <c r="N24" s="986"/>
      <c r="O24" s="987"/>
      <c r="P24" s="988"/>
      <c r="Q24" s="986"/>
      <c r="R24" s="986"/>
      <c r="S24" s="986"/>
      <c r="T24" s="986"/>
      <c r="U24" s="986"/>
      <c r="V24" s="986"/>
      <c r="W24" s="986"/>
      <c r="X24" s="987"/>
      <c r="Y24" s="988"/>
      <c r="Z24" s="986"/>
      <c r="AA24" s="986"/>
      <c r="AB24" s="986"/>
      <c r="AC24" s="986"/>
      <c r="AD24" s="986"/>
    </row>
    <row r="25" ht="10.5" customHeight="1">
      <c r="A25" s="986"/>
      <c r="B25" s="986"/>
      <c r="C25" s="986"/>
      <c r="D25" s="986"/>
      <c r="E25" s="986"/>
      <c r="F25" s="986"/>
      <c r="G25" s="986"/>
      <c r="H25" s="987"/>
      <c r="I25" s="988"/>
      <c r="J25" s="986"/>
      <c r="K25" s="986"/>
      <c r="L25" s="986"/>
      <c r="M25" s="986"/>
      <c r="N25" s="986"/>
      <c r="O25" s="987"/>
      <c r="P25" s="988"/>
      <c r="Q25" s="986"/>
      <c r="R25" s="986"/>
      <c r="S25" s="986"/>
      <c r="T25" s="986"/>
      <c r="U25" s="986"/>
      <c r="V25" s="986"/>
      <c r="W25" s="986"/>
      <c r="X25" s="987"/>
      <c r="Y25" s="988"/>
      <c r="Z25" s="986"/>
      <c r="AA25" s="986"/>
      <c r="AB25" s="986"/>
      <c r="AC25" s="986"/>
      <c r="AD25" s="986"/>
    </row>
    <row r="26" ht="10.5" customHeight="1">
      <c r="A26" s="999"/>
      <c r="B26" s="999"/>
      <c r="C26" s="999"/>
      <c r="D26" s="999"/>
      <c r="E26" s="999"/>
      <c r="F26" s="999"/>
      <c r="G26" s="999"/>
      <c r="H26" s="1013"/>
      <c r="I26" s="1014"/>
      <c r="J26" s="999"/>
      <c r="K26" s="999"/>
      <c r="L26" s="999"/>
      <c r="M26" s="999"/>
      <c r="N26" s="999"/>
      <c r="O26" s="1013"/>
      <c r="P26" s="1014"/>
      <c r="Q26" s="999"/>
      <c r="R26" s="999"/>
      <c r="S26" s="999"/>
      <c r="T26" s="999"/>
      <c r="U26" s="999"/>
      <c r="V26" s="999"/>
      <c r="W26" s="999"/>
      <c r="X26" s="1013"/>
      <c r="Y26" s="1014"/>
      <c r="Z26" s="999"/>
      <c r="AA26" s="999"/>
      <c r="AB26" s="999"/>
      <c r="AC26" s="999"/>
      <c r="AD26" s="999"/>
    </row>
    <row r="27" ht="10.5" customHeight="1">
      <c r="A27" s="1015"/>
      <c r="B27" s="1015"/>
      <c r="C27" s="1015"/>
      <c r="D27" s="1015"/>
      <c r="E27" s="1015"/>
      <c r="F27" s="1015"/>
      <c r="G27" s="1015"/>
      <c r="H27" s="1016"/>
      <c r="I27" s="1017"/>
      <c r="J27" s="1015"/>
      <c r="K27" s="1015"/>
      <c r="L27" s="1015"/>
      <c r="M27" s="1015"/>
      <c r="N27" s="1015"/>
      <c r="O27" s="1016"/>
      <c r="P27" s="1017"/>
      <c r="Q27" s="1015"/>
      <c r="R27" s="1015"/>
      <c r="S27" s="1015"/>
      <c r="T27" s="1015"/>
      <c r="U27" s="1015"/>
      <c r="V27" s="1015"/>
      <c r="W27" s="1015"/>
      <c r="X27" s="1016"/>
      <c r="Y27" s="1017"/>
      <c r="Z27" s="1015"/>
      <c r="AA27" s="1015"/>
      <c r="AB27" s="1015"/>
      <c r="AC27" s="1015"/>
      <c r="AD27" s="1015"/>
    </row>
    <row r="28" ht="10.5" customHeight="1">
      <c r="A28" s="986"/>
      <c r="B28" s="986"/>
      <c r="C28" s="986"/>
      <c r="D28" s="986"/>
      <c r="E28" s="986"/>
      <c r="F28" s="986"/>
      <c r="G28" s="986"/>
      <c r="H28" s="987"/>
      <c r="I28" s="988"/>
      <c r="J28" s="986"/>
      <c r="K28" s="986"/>
      <c r="L28" s="986"/>
      <c r="M28" s="986"/>
      <c r="N28" s="986"/>
      <c r="O28" s="987"/>
      <c r="P28" s="988"/>
      <c r="Q28" s="986"/>
      <c r="R28" s="986"/>
      <c r="S28" s="986"/>
      <c r="T28" s="986"/>
      <c r="U28" s="986"/>
      <c r="V28" s="986"/>
      <c r="W28" s="986"/>
      <c r="X28" s="987"/>
      <c r="Y28" s="988"/>
      <c r="Z28" s="986"/>
      <c r="AA28" s="986"/>
      <c r="AB28" s="986"/>
      <c r="AC28" s="986"/>
      <c r="AD28" s="986"/>
    </row>
    <row r="29" ht="10.5" customHeight="1">
      <c r="A29" s="15"/>
      <c r="H29" s="990"/>
      <c r="I29" s="991"/>
      <c r="J29" s="992"/>
      <c r="K29" s="986"/>
      <c r="L29" s="986"/>
      <c r="M29" s="986"/>
      <c r="N29" s="986"/>
      <c r="O29" s="987"/>
      <c r="P29" s="988"/>
      <c r="Q29" s="15"/>
      <c r="X29" s="990"/>
      <c r="Y29" s="991"/>
      <c r="Z29" s="992"/>
      <c r="AA29" s="986"/>
      <c r="AB29" s="986"/>
      <c r="AC29" s="986"/>
      <c r="AD29" s="986"/>
    </row>
    <row r="30" ht="10.5" customHeight="1">
      <c r="H30" s="990"/>
      <c r="I30" s="991"/>
      <c r="J30" s="986"/>
      <c r="K30" s="986"/>
      <c r="L30" s="986"/>
      <c r="M30" s="986"/>
      <c r="N30" s="986"/>
      <c r="O30" s="987"/>
      <c r="P30" s="988"/>
      <c r="X30" s="990"/>
      <c r="Y30" s="991"/>
      <c r="Z30" s="986"/>
      <c r="AA30" s="986"/>
      <c r="AB30" s="986"/>
      <c r="AC30" s="986"/>
      <c r="AD30" s="986"/>
    </row>
    <row r="31" ht="10.5" customHeight="1">
      <c r="A31" s="989" t="s">
        <v>827</v>
      </c>
      <c r="H31" s="990"/>
      <c r="I31" s="991"/>
      <c r="J31" s="986"/>
      <c r="K31" s="986"/>
      <c r="L31" s="986"/>
      <c r="M31" s="986"/>
      <c r="N31" s="986"/>
      <c r="O31" s="987"/>
      <c r="P31" s="988"/>
      <c r="Q31" s="989" t="s">
        <v>827</v>
      </c>
      <c r="X31" s="990"/>
      <c r="Y31" s="991"/>
      <c r="Z31" s="986"/>
      <c r="AA31" s="986"/>
      <c r="AB31" s="986"/>
      <c r="AC31" s="986"/>
      <c r="AD31" s="986"/>
    </row>
    <row r="32" ht="10.5" customHeight="1">
      <c r="H32" s="990"/>
      <c r="I32" s="991"/>
      <c r="J32" s="15"/>
      <c r="O32" s="994"/>
      <c r="P32" s="988"/>
      <c r="X32" s="990"/>
      <c r="Y32" s="991"/>
      <c r="Z32" s="15"/>
    </row>
    <row r="33" ht="10.5" customHeight="1">
      <c r="A33" s="989"/>
      <c r="B33" s="989"/>
      <c r="C33" s="989"/>
      <c r="D33" s="989"/>
      <c r="E33" s="989"/>
      <c r="F33" s="989"/>
      <c r="G33" s="989"/>
      <c r="H33" s="990"/>
      <c r="I33" s="991"/>
      <c r="J33" s="986"/>
      <c r="K33" s="986"/>
      <c r="L33" s="995"/>
      <c r="M33" s="995"/>
      <c r="N33" s="986"/>
      <c r="O33" s="987"/>
      <c r="P33" s="988"/>
      <c r="Q33" s="989"/>
      <c r="R33" s="989"/>
      <c r="S33" s="989"/>
      <c r="T33" s="989"/>
      <c r="U33" s="989"/>
      <c r="V33" s="989"/>
      <c r="W33" s="989"/>
      <c r="X33" s="990"/>
      <c r="Y33" s="991"/>
      <c r="Z33" s="986"/>
      <c r="AA33" s="986"/>
      <c r="AB33" s="995"/>
      <c r="AC33" s="995"/>
      <c r="AD33" s="986"/>
    </row>
    <row r="34" ht="10.5" customHeight="1">
      <c r="A34" s="986"/>
      <c r="B34" s="986"/>
      <c r="C34" s="986"/>
      <c r="D34" s="986"/>
      <c r="E34" s="996">
        <v>4000.0</v>
      </c>
      <c r="G34" s="986"/>
      <c r="H34" s="987"/>
      <c r="I34" s="988"/>
      <c r="J34" s="986"/>
      <c r="K34" s="997"/>
      <c r="L34" s="998"/>
      <c r="M34" s="998"/>
      <c r="N34" s="999"/>
      <c r="O34" s="987"/>
      <c r="P34" s="988"/>
      <c r="Q34" s="986"/>
      <c r="R34" s="986"/>
      <c r="S34" s="986"/>
      <c r="T34" s="986"/>
      <c r="U34" s="996">
        <v>4000.0</v>
      </c>
      <c r="W34" s="986"/>
      <c r="X34" s="987"/>
      <c r="Y34" s="988"/>
      <c r="Z34" s="986"/>
      <c r="AA34" s="997"/>
      <c r="AB34" s="998"/>
      <c r="AC34" s="998"/>
      <c r="AD34" s="999"/>
    </row>
    <row r="35" ht="10.5" customHeight="1">
      <c r="A35" s="986"/>
      <c r="B35" s="986"/>
      <c r="C35" s="986"/>
      <c r="D35" s="986"/>
      <c r="E35" s="996">
        <v>2000.0</v>
      </c>
      <c r="G35" s="986"/>
      <c r="H35" s="987"/>
      <c r="I35" s="988"/>
      <c r="J35" s="986"/>
      <c r="K35" s="986"/>
      <c r="L35" s="986"/>
      <c r="M35" s="986"/>
      <c r="N35" s="986"/>
      <c r="O35" s="987"/>
      <c r="P35" s="988"/>
      <c r="Q35" s="986"/>
      <c r="R35" s="986"/>
      <c r="S35" s="986"/>
      <c r="T35" s="986"/>
      <c r="U35" s="996">
        <v>2000.0</v>
      </c>
      <c r="W35" s="986"/>
      <c r="X35" s="987"/>
      <c r="Y35" s="988"/>
      <c r="Z35" s="986"/>
      <c r="AA35" s="986"/>
      <c r="AB35" s="986"/>
      <c r="AC35" s="986"/>
      <c r="AD35" s="986"/>
    </row>
    <row r="36" ht="10.5" customHeight="1">
      <c r="A36" s="986"/>
      <c r="B36" s="986"/>
      <c r="C36" s="986"/>
      <c r="D36" s="986"/>
      <c r="E36" s="996">
        <v>600.0</v>
      </c>
      <c r="G36" s="986"/>
      <c r="H36" s="987"/>
      <c r="I36" s="988"/>
      <c r="J36" s="15"/>
      <c r="O36" s="990"/>
      <c r="P36" s="988"/>
      <c r="Q36" s="986"/>
      <c r="R36" s="986"/>
      <c r="S36" s="986"/>
      <c r="T36" s="986"/>
      <c r="U36" s="996">
        <v>600.0</v>
      </c>
      <c r="W36" s="986"/>
      <c r="X36" s="987"/>
      <c r="Y36" s="988"/>
      <c r="Z36" s="15"/>
    </row>
    <row r="37" ht="10.5" customHeight="1">
      <c r="A37" s="986"/>
      <c r="B37" s="986"/>
      <c r="C37" s="986"/>
      <c r="D37" s="986"/>
      <c r="E37" s="986"/>
      <c r="F37" s="986"/>
      <c r="G37" s="986"/>
      <c r="H37" s="987"/>
      <c r="I37" s="988"/>
      <c r="O37" s="990"/>
      <c r="P37" s="988"/>
      <c r="Q37" s="986"/>
      <c r="R37" s="986"/>
      <c r="S37" s="986"/>
      <c r="T37" s="986"/>
      <c r="U37" s="986"/>
      <c r="V37" s="986"/>
      <c r="W37" s="986"/>
      <c r="X37" s="987"/>
      <c r="Y37" s="988"/>
    </row>
    <row r="38" ht="10.5" customHeight="1">
      <c r="A38" s="15"/>
      <c r="C38" s="15"/>
      <c r="E38" s="15"/>
      <c r="G38" s="986"/>
      <c r="H38" s="987"/>
      <c r="I38" s="988"/>
      <c r="O38" s="990"/>
      <c r="P38" s="988"/>
      <c r="Q38" s="15"/>
      <c r="S38" s="15"/>
      <c r="U38" s="15"/>
      <c r="W38" s="986"/>
      <c r="X38" s="987"/>
      <c r="Y38" s="988"/>
    </row>
    <row r="39" ht="10.5" customHeight="1">
      <c r="A39" s="1001"/>
      <c r="B39" s="1001"/>
      <c r="C39" s="999"/>
      <c r="D39" s="1002" t="s">
        <v>838</v>
      </c>
      <c r="E39" s="8"/>
      <c r="F39" s="109"/>
      <c r="G39" s="986"/>
      <c r="H39" s="987"/>
      <c r="I39" s="988"/>
      <c r="O39" s="990"/>
      <c r="P39" s="988"/>
      <c r="Q39" s="1001"/>
      <c r="R39" s="1001"/>
      <c r="S39" s="999"/>
      <c r="T39" s="1002" t="s">
        <v>838</v>
      </c>
      <c r="U39" s="8"/>
      <c r="V39" s="109"/>
      <c r="W39" s="986"/>
      <c r="X39" s="987"/>
      <c r="Y39" s="988"/>
    </row>
    <row r="40" ht="10.5" customHeight="1">
      <c r="A40" s="1003"/>
      <c r="B40" s="1003"/>
      <c r="C40" s="1004"/>
      <c r="D40" s="1005" t="s">
        <v>838</v>
      </c>
      <c r="E40" s="863"/>
      <c r="F40" s="44"/>
      <c r="G40" s="986"/>
      <c r="H40" s="987"/>
      <c r="I40" s="988"/>
      <c r="J40" s="15"/>
      <c r="O40" s="990"/>
      <c r="P40" s="988"/>
      <c r="Q40" s="1003"/>
      <c r="R40" s="1003"/>
      <c r="S40" s="1004"/>
      <c r="T40" s="1005" t="s">
        <v>838</v>
      </c>
      <c r="U40" s="863"/>
      <c r="V40" s="44"/>
      <c r="W40" s="986"/>
      <c r="X40" s="987"/>
      <c r="Y40" s="988"/>
      <c r="Z40" s="15"/>
    </row>
    <row r="41" ht="10.5" customHeight="1">
      <c r="A41" s="1006"/>
      <c r="B41" s="1006"/>
      <c r="C41" s="999"/>
      <c r="D41" s="1007" t="s">
        <v>838</v>
      </c>
      <c r="E41" s="15"/>
      <c r="G41" s="986"/>
      <c r="H41" s="987"/>
      <c r="I41" s="988"/>
      <c r="O41" s="990"/>
      <c r="P41" s="988"/>
      <c r="Q41" s="1006"/>
      <c r="R41" s="1006"/>
      <c r="S41" s="999"/>
      <c r="T41" s="1007" t="s">
        <v>838</v>
      </c>
      <c r="U41" s="15"/>
      <c r="W41" s="986"/>
      <c r="X41" s="987"/>
      <c r="Y41" s="988"/>
    </row>
    <row r="42" ht="10.5" customHeight="1">
      <c r="A42" s="1008"/>
      <c r="B42" s="1008"/>
      <c r="C42" s="986"/>
      <c r="D42" s="1009"/>
      <c r="E42" s="886"/>
      <c r="F42" s="88"/>
      <c r="G42" s="986"/>
      <c r="H42" s="987"/>
      <c r="I42" s="988"/>
      <c r="O42" s="990"/>
      <c r="P42" s="988"/>
      <c r="Q42" s="1008"/>
      <c r="R42" s="1008"/>
      <c r="S42" s="986"/>
      <c r="T42" s="1009"/>
      <c r="U42" s="886"/>
      <c r="V42" s="88"/>
      <c r="W42" s="986"/>
      <c r="X42" s="987"/>
      <c r="Y42" s="988"/>
    </row>
    <row r="43" ht="10.5" customHeight="1">
      <c r="A43" s="986"/>
      <c r="B43" s="986"/>
      <c r="C43" s="986"/>
      <c r="D43" s="986"/>
      <c r="E43" s="986"/>
      <c r="F43" s="986"/>
      <c r="G43" s="986"/>
      <c r="H43" s="987"/>
      <c r="I43" s="988"/>
      <c r="O43" s="990"/>
      <c r="P43" s="988"/>
      <c r="Q43" s="986"/>
      <c r="R43" s="986"/>
      <c r="S43" s="986"/>
      <c r="T43" s="986"/>
      <c r="U43" s="986"/>
      <c r="V43" s="986"/>
      <c r="W43" s="986"/>
      <c r="X43" s="987"/>
      <c r="Y43" s="988"/>
    </row>
    <row r="44" ht="10.5" customHeight="1">
      <c r="A44" s="1010" t="s">
        <v>841</v>
      </c>
      <c r="B44" s="1000"/>
      <c r="C44" s="1011">
        <v>45412.0</v>
      </c>
      <c r="G44" s="986"/>
      <c r="H44" s="987"/>
      <c r="I44" s="988"/>
      <c r="J44" s="986"/>
      <c r="K44" s="986"/>
      <c r="L44" s="15"/>
      <c r="O44" s="994"/>
      <c r="P44" s="988"/>
      <c r="Q44" s="1010" t="s">
        <v>841</v>
      </c>
      <c r="R44" s="1000"/>
      <c r="S44" s="1011">
        <v>45412.0</v>
      </c>
      <c r="W44" s="986"/>
      <c r="X44" s="987"/>
      <c r="Y44" s="988"/>
      <c r="Z44" s="986"/>
      <c r="AA44" s="986"/>
      <c r="AB44" s="15"/>
    </row>
    <row r="45" ht="10.5" customHeight="1">
      <c r="A45" s="1010" t="s">
        <v>841</v>
      </c>
      <c r="B45" s="1006"/>
      <c r="C45" s="15"/>
      <c r="G45" s="986"/>
      <c r="H45" s="987"/>
      <c r="I45" s="988"/>
      <c r="J45" s="986"/>
      <c r="K45" s="986"/>
      <c r="L45" s="986"/>
      <c r="M45" s="986"/>
      <c r="N45" s="986"/>
      <c r="O45" s="987"/>
      <c r="P45" s="988"/>
      <c r="Q45" s="1010" t="s">
        <v>841</v>
      </c>
      <c r="R45" s="1006"/>
      <c r="S45" s="15"/>
      <c r="W45" s="986"/>
      <c r="X45" s="987"/>
      <c r="Y45" s="988"/>
      <c r="Z45" s="986"/>
      <c r="AA45" s="986"/>
      <c r="AB45" s="986"/>
      <c r="AC45" s="986"/>
      <c r="AD45" s="986"/>
    </row>
    <row r="46" ht="10.5" customHeight="1">
      <c r="A46" s="986"/>
      <c r="B46" s="986"/>
      <c r="C46" s="986"/>
      <c r="D46" s="986"/>
      <c r="E46" s="986"/>
      <c r="F46" s="986"/>
      <c r="G46" s="986"/>
      <c r="H46" s="987"/>
      <c r="I46" s="988"/>
      <c r="J46" s="986"/>
      <c r="K46" s="986"/>
      <c r="L46" s="986"/>
      <c r="M46" s="986"/>
      <c r="N46" s="986"/>
      <c r="O46" s="987"/>
      <c r="P46" s="988"/>
      <c r="Q46" s="986"/>
      <c r="R46" s="986"/>
      <c r="S46" s="986"/>
      <c r="T46" s="986"/>
      <c r="U46" s="986"/>
      <c r="V46" s="986"/>
      <c r="W46" s="986"/>
      <c r="X46" s="987"/>
      <c r="Y46" s="988"/>
      <c r="Z46" s="986"/>
      <c r="AA46" s="986"/>
      <c r="AB46" s="986"/>
      <c r="AC46" s="986"/>
      <c r="AD46" s="986"/>
    </row>
    <row r="47" ht="10.5" customHeight="1">
      <c r="A47" s="986"/>
      <c r="B47" s="1012"/>
      <c r="C47" s="1006"/>
      <c r="D47" s="986"/>
      <c r="E47" s="986"/>
      <c r="F47" s="986"/>
      <c r="G47" s="986"/>
      <c r="H47" s="987"/>
      <c r="I47" s="988"/>
      <c r="J47" s="986"/>
      <c r="K47" s="986" t="str">
        <f t="shared" ref="K47:K49" si="3">B49</f>
        <v/>
      </c>
      <c r="L47" s="986"/>
      <c r="M47" s="986"/>
      <c r="N47" s="986"/>
      <c r="O47" s="987"/>
      <c r="P47" s="988"/>
      <c r="Q47" s="986"/>
      <c r="R47" s="1012"/>
      <c r="S47" s="1006"/>
      <c r="T47" s="986"/>
      <c r="U47" s="986"/>
      <c r="V47" s="986"/>
      <c r="W47" s="986"/>
      <c r="X47" s="987"/>
      <c r="Y47" s="988"/>
      <c r="Z47" s="986"/>
      <c r="AA47" s="986" t="str">
        <f t="shared" ref="AA47:AA49" si="4">R49</f>
        <v/>
      </c>
      <c r="AB47" s="986"/>
      <c r="AC47" s="986"/>
      <c r="AD47" s="986"/>
    </row>
    <row r="48" ht="10.5" customHeight="1">
      <c r="A48" s="986"/>
      <c r="B48" s="1012"/>
      <c r="C48" s="1006"/>
      <c r="D48" s="986"/>
      <c r="E48" s="986"/>
      <c r="F48" s="986"/>
      <c r="G48" s="986"/>
      <c r="H48" s="987"/>
      <c r="I48" s="988"/>
      <c r="J48" s="986"/>
      <c r="K48" s="986" t="str">
        <f t="shared" si="3"/>
        <v/>
      </c>
      <c r="L48" s="986"/>
      <c r="M48" s="986"/>
      <c r="N48" s="986"/>
      <c r="O48" s="987"/>
      <c r="P48" s="988"/>
      <c r="Q48" s="986"/>
      <c r="R48" s="1012"/>
      <c r="S48" s="1006"/>
      <c r="T48" s="986"/>
      <c r="U48" s="986"/>
      <c r="V48" s="986"/>
      <c r="W48" s="986"/>
      <c r="X48" s="987"/>
      <c r="Y48" s="988"/>
      <c r="Z48" s="986"/>
      <c r="AA48" s="986" t="str">
        <f t="shared" si="4"/>
        <v/>
      </c>
      <c r="AB48" s="986"/>
      <c r="AC48" s="986"/>
      <c r="AD48" s="986"/>
    </row>
    <row r="49" ht="10.5" customHeight="1">
      <c r="A49" s="1010" t="s">
        <v>841</v>
      </c>
      <c r="B49" s="986"/>
      <c r="C49" s="986"/>
      <c r="D49" s="986"/>
      <c r="E49" s="986"/>
      <c r="F49" s="986"/>
      <c r="G49" s="986"/>
      <c r="H49" s="987"/>
      <c r="I49" s="988"/>
      <c r="J49" s="986"/>
      <c r="K49" s="986" t="str">
        <f t="shared" si="3"/>
        <v/>
      </c>
      <c r="L49" s="986"/>
      <c r="M49" s="986"/>
      <c r="N49" s="986"/>
      <c r="O49" s="987"/>
      <c r="P49" s="988"/>
      <c r="Q49" s="1010" t="s">
        <v>841</v>
      </c>
      <c r="R49" s="986"/>
      <c r="S49" s="986"/>
      <c r="T49" s="986"/>
      <c r="U49" s="986"/>
      <c r="V49" s="986"/>
      <c r="W49" s="986"/>
      <c r="X49" s="987"/>
      <c r="Y49" s="988"/>
      <c r="Z49" s="986"/>
      <c r="AA49" s="986" t="str">
        <f t="shared" si="4"/>
        <v/>
      </c>
      <c r="AB49" s="986"/>
      <c r="AC49" s="986"/>
      <c r="AD49" s="986"/>
    </row>
    <row r="50" ht="10.5" customHeight="1">
      <c r="A50" s="986"/>
      <c r="B50" s="986"/>
      <c r="C50" s="986"/>
      <c r="D50" s="986"/>
      <c r="E50" s="986"/>
      <c r="F50" s="986"/>
      <c r="G50" s="986"/>
      <c r="H50" s="987"/>
      <c r="I50" s="988"/>
      <c r="J50" s="986"/>
      <c r="K50" s="986"/>
      <c r="L50" s="986"/>
      <c r="M50" s="986"/>
      <c r="N50" s="986"/>
      <c r="O50" s="987"/>
      <c r="P50" s="988"/>
      <c r="Q50" s="986"/>
      <c r="R50" s="986"/>
      <c r="S50" s="986"/>
      <c r="T50" s="986"/>
      <c r="U50" s="986"/>
      <c r="V50" s="986"/>
      <c r="W50" s="986"/>
      <c r="X50" s="987"/>
      <c r="Y50" s="988"/>
      <c r="Z50" s="986"/>
      <c r="AA50" s="986"/>
      <c r="AB50" s="986"/>
      <c r="AC50" s="986"/>
      <c r="AD50" s="986"/>
    </row>
    <row r="51" ht="10.5" customHeight="1">
      <c r="A51" s="986"/>
      <c r="B51" s="986"/>
      <c r="C51" s="986"/>
      <c r="D51" s="986"/>
      <c r="E51" s="986"/>
      <c r="F51" s="986"/>
      <c r="G51" s="986"/>
      <c r="H51" s="987"/>
      <c r="I51" s="988"/>
      <c r="J51" s="986"/>
      <c r="K51" s="986"/>
      <c r="L51" s="986"/>
      <c r="M51" s="986"/>
      <c r="N51" s="986"/>
      <c r="O51" s="987"/>
      <c r="P51" s="988"/>
      <c r="Q51" s="986"/>
      <c r="R51" s="986"/>
      <c r="S51" s="986"/>
      <c r="T51" s="986"/>
      <c r="U51" s="986"/>
      <c r="V51" s="986"/>
      <c r="W51" s="986"/>
      <c r="X51" s="987"/>
      <c r="Y51" s="988"/>
      <c r="Z51" s="986"/>
      <c r="AA51" s="986"/>
      <c r="AB51" s="986"/>
      <c r="AC51" s="986"/>
      <c r="AD51" s="986"/>
    </row>
    <row r="52" ht="10.5" customHeight="1">
      <c r="A52" s="986"/>
      <c r="B52" s="986"/>
      <c r="C52" s="986"/>
      <c r="D52" s="986"/>
      <c r="E52" s="986"/>
      <c r="F52" s="986"/>
      <c r="G52" s="986"/>
      <c r="H52" s="987"/>
      <c r="I52" s="988"/>
      <c r="J52" s="986"/>
      <c r="K52" s="986"/>
      <c r="L52" s="986"/>
      <c r="M52" s="986"/>
      <c r="N52" s="986"/>
      <c r="O52" s="987"/>
      <c r="P52" s="988"/>
      <c r="Q52" s="986"/>
      <c r="R52" s="986"/>
      <c r="S52" s="986"/>
      <c r="T52" s="986"/>
      <c r="U52" s="986"/>
      <c r="V52" s="986"/>
      <c r="W52" s="986"/>
      <c r="X52" s="987"/>
      <c r="Y52" s="988"/>
      <c r="Z52" s="986"/>
      <c r="AA52" s="986"/>
      <c r="AB52" s="986"/>
      <c r="AC52" s="986"/>
      <c r="AD52" s="986"/>
    </row>
    <row r="53" ht="10.5" customHeight="1">
      <c r="A53" s="986"/>
      <c r="B53" s="986"/>
      <c r="C53" s="986"/>
      <c r="D53" s="986"/>
      <c r="E53" s="986"/>
      <c r="F53" s="986"/>
      <c r="G53" s="986"/>
      <c r="H53" s="987"/>
      <c r="I53" s="988"/>
      <c r="J53" s="986"/>
      <c r="K53" s="986"/>
      <c r="L53" s="986"/>
      <c r="M53" s="986"/>
      <c r="N53" s="986"/>
      <c r="O53" s="987"/>
      <c r="P53" s="988"/>
      <c r="Q53" s="986"/>
      <c r="R53" s="986"/>
      <c r="S53" s="986"/>
      <c r="T53" s="986"/>
      <c r="U53" s="986"/>
      <c r="V53" s="986"/>
      <c r="W53" s="986"/>
      <c r="X53" s="987"/>
      <c r="Y53" s="988"/>
      <c r="Z53" s="986"/>
      <c r="AA53" s="986"/>
      <c r="AB53" s="986"/>
      <c r="AC53" s="986"/>
      <c r="AD53" s="986"/>
    </row>
    <row r="54" ht="10.5" customHeight="1">
      <c r="A54" s="986"/>
      <c r="B54" s="986"/>
      <c r="C54" s="986"/>
      <c r="D54" s="986"/>
      <c r="E54" s="986"/>
      <c r="F54" s="986"/>
      <c r="G54" s="986"/>
      <c r="H54" s="987"/>
      <c r="I54" s="988"/>
      <c r="J54" s="986"/>
      <c r="K54" s="986"/>
      <c r="L54" s="986"/>
      <c r="M54" s="986"/>
      <c r="N54" s="986"/>
      <c r="O54" s="987"/>
      <c r="P54" s="988"/>
      <c r="Q54" s="986"/>
      <c r="R54" s="986"/>
      <c r="S54" s="986"/>
      <c r="T54" s="986"/>
      <c r="U54" s="986"/>
      <c r="V54" s="986"/>
      <c r="W54" s="986"/>
      <c r="X54" s="987"/>
      <c r="Y54" s="988"/>
      <c r="Z54" s="986"/>
      <c r="AA54" s="986"/>
      <c r="AB54" s="986"/>
      <c r="AC54" s="986"/>
      <c r="AD54" s="986"/>
    </row>
    <row r="55" ht="10.5" customHeight="1">
      <c r="A55" s="999"/>
      <c r="B55" s="999"/>
      <c r="C55" s="999"/>
      <c r="D55" s="999"/>
      <c r="E55" s="999"/>
      <c r="F55" s="999"/>
      <c r="G55" s="999"/>
      <c r="H55" s="1013"/>
      <c r="I55" s="1014"/>
      <c r="J55" s="999"/>
      <c r="K55" s="999"/>
      <c r="L55" s="999"/>
      <c r="M55" s="999"/>
      <c r="N55" s="999"/>
      <c r="O55" s="1013"/>
      <c r="P55" s="1014"/>
      <c r="Q55" s="999"/>
      <c r="R55" s="999"/>
      <c r="S55" s="999"/>
      <c r="T55" s="999"/>
      <c r="U55" s="999"/>
      <c r="V55" s="999"/>
      <c r="W55" s="999"/>
      <c r="X55" s="1013"/>
      <c r="Y55" s="1014"/>
      <c r="Z55" s="999"/>
      <c r="AA55" s="999"/>
      <c r="AB55" s="999"/>
      <c r="AC55" s="999"/>
      <c r="AD55" s="999"/>
    </row>
    <row r="56" ht="10.5" customHeight="1">
      <c r="A56" s="1015"/>
      <c r="B56" s="1015"/>
      <c r="C56" s="1015"/>
      <c r="D56" s="1015"/>
      <c r="E56" s="1015"/>
      <c r="F56" s="1015"/>
      <c r="G56" s="1015"/>
      <c r="H56" s="1016"/>
      <c r="I56" s="1017"/>
      <c r="J56" s="1015"/>
      <c r="K56" s="1015"/>
      <c r="L56" s="1015"/>
      <c r="M56" s="1015"/>
      <c r="N56" s="1015"/>
      <c r="O56" s="1016"/>
      <c r="P56" s="1017"/>
      <c r="Q56" s="1015"/>
      <c r="R56" s="1015"/>
      <c r="S56" s="1015"/>
      <c r="T56" s="1015"/>
      <c r="U56" s="1015"/>
      <c r="V56" s="1015"/>
      <c r="W56" s="1015"/>
      <c r="X56" s="1016"/>
      <c r="Y56" s="1017"/>
      <c r="Z56" s="1015"/>
      <c r="AA56" s="1015"/>
      <c r="AB56" s="1015"/>
      <c r="AC56" s="1015"/>
      <c r="AD56" s="1015"/>
    </row>
    <row r="57" ht="10.5" customHeight="1">
      <c r="A57" s="986"/>
      <c r="B57" s="986"/>
      <c r="C57" s="986"/>
      <c r="D57" s="986"/>
      <c r="E57" s="986"/>
      <c r="F57" s="986"/>
      <c r="G57" s="986"/>
      <c r="H57" s="987"/>
      <c r="I57" s="988"/>
      <c r="J57" s="986"/>
      <c r="K57" s="986"/>
      <c r="L57" s="986"/>
      <c r="M57" s="986"/>
      <c r="N57" s="986"/>
      <c r="O57" s="987"/>
      <c r="P57" s="988"/>
      <c r="Q57" s="986"/>
      <c r="R57" s="986"/>
      <c r="S57" s="986"/>
      <c r="T57" s="986"/>
      <c r="U57" s="986"/>
      <c r="V57" s="986"/>
      <c r="W57" s="986"/>
      <c r="X57" s="987"/>
      <c r="Y57" s="988"/>
      <c r="Z57" s="986"/>
      <c r="AA57" s="986"/>
      <c r="AB57" s="986"/>
      <c r="AC57" s="986"/>
      <c r="AD57" s="986"/>
    </row>
    <row r="58" ht="10.5" customHeight="1">
      <c r="A58" s="986"/>
      <c r="B58" s="986"/>
      <c r="C58" s="986"/>
      <c r="D58" s="986"/>
      <c r="E58" s="986"/>
      <c r="F58" s="986"/>
      <c r="G58" s="986"/>
      <c r="H58" s="987"/>
      <c r="I58" s="988"/>
      <c r="J58" s="986"/>
      <c r="K58" s="986"/>
      <c r="L58" s="986"/>
      <c r="M58" s="986"/>
      <c r="N58" s="986"/>
      <c r="O58" s="987"/>
      <c r="P58" s="988"/>
      <c r="Q58" s="986"/>
      <c r="R58" s="986"/>
      <c r="S58" s="986"/>
      <c r="T58" s="986"/>
      <c r="U58" s="986"/>
      <c r="V58" s="986"/>
      <c r="W58" s="986"/>
      <c r="X58" s="987"/>
      <c r="Y58" s="988"/>
      <c r="Z58" s="986"/>
      <c r="AA58" s="986"/>
      <c r="AB58" s="986"/>
      <c r="AC58" s="986"/>
      <c r="AD58" s="986"/>
    </row>
    <row r="59" ht="10.5" customHeight="1">
      <c r="A59" s="986"/>
      <c r="B59" s="986"/>
      <c r="C59" s="986"/>
      <c r="D59" s="986"/>
      <c r="E59" s="986"/>
      <c r="F59" s="986"/>
      <c r="G59" s="986"/>
      <c r="H59" s="987"/>
      <c r="I59" s="988"/>
      <c r="J59" s="986"/>
      <c r="K59" s="986"/>
      <c r="L59" s="986"/>
      <c r="M59" s="986"/>
      <c r="N59" s="986"/>
      <c r="O59" s="987"/>
      <c r="P59" s="988"/>
      <c r="Q59" s="986"/>
      <c r="R59" s="986"/>
      <c r="S59" s="986"/>
      <c r="T59" s="986"/>
      <c r="U59" s="986"/>
      <c r="V59" s="986"/>
      <c r="W59" s="986"/>
      <c r="X59" s="987"/>
      <c r="Y59" s="988"/>
      <c r="Z59" s="986"/>
      <c r="AA59" s="986"/>
      <c r="AB59" s="986"/>
      <c r="AC59" s="986"/>
      <c r="AD59" s="986"/>
    </row>
    <row r="60" ht="10.5" customHeight="1">
      <c r="A60" s="15"/>
      <c r="H60" s="990"/>
      <c r="I60" s="991"/>
      <c r="J60" s="992"/>
      <c r="K60" s="986"/>
      <c r="L60" s="986"/>
      <c r="M60" s="986"/>
      <c r="N60" s="986"/>
      <c r="O60" s="987"/>
      <c r="P60" s="988"/>
      <c r="Q60" s="15"/>
      <c r="X60" s="990"/>
      <c r="Y60" s="991"/>
      <c r="Z60" s="992"/>
      <c r="AA60" s="986"/>
      <c r="AB60" s="986"/>
      <c r="AC60" s="986"/>
      <c r="AD60" s="986"/>
    </row>
    <row r="61" ht="10.5" customHeight="1">
      <c r="H61" s="990"/>
      <c r="I61" s="991"/>
      <c r="J61" s="986"/>
      <c r="K61" s="986"/>
      <c r="L61" s="986"/>
      <c r="M61" s="986"/>
      <c r="N61" s="986"/>
      <c r="O61" s="987"/>
      <c r="P61" s="988"/>
      <c r="X61" s="990"/>
      <c r="Y61" s="991"/>
      <c r="Z61" s="986"/>
      <c r="AA61" s="986"/>
      <c r="AB61" s="986"/>
      <c r="AC61" s="986"/>
      <c r="AD61" s="986"/>
    </row>
    <row r="62" ht="10.5" customHeight="1">
      <c r="A62" s="989" t="s">
        <v>827</v>
      </c>
      <c r="H62" s="990"/>
      <c r="I62" s="991"/>
      <c r="J62" s="986"/>
      <c r="K62" s="986"/>
      <c r="L62" s="986"/>
      <c r="M62" s="986"/>
      <c r="N62" s="986"/>
      <c r="O62" s="987"/>
      <c r="P62" s="988"/>
      <c r="Q62" s="989" t="s">
        <v>827</v>
      </c>
      <c r="X62" s="990"/>
      <c r="Y62" s="991"/>
      <c r="Z62" s="986"/>
      <c r="AA62" s="986"/>
      <c r="AB62" s="986"/>
      <c r="AC62" s="986"/>
      <c r="AD62" s="986"/>
    </row>
    <row r="63" ht="10.5" customHeight="1">
      <c r="H63" s="990"/>
      <c r="I63" s="991"/>
      <c r="J63" s="15"/>
      <c r="O63" s="994"/>
      <c r="P63" s="988"/>
      <c r="X63" s="990"/>
      <c r="Y63" s="991"/>
      <c r="Z63" s="15"/>
    </row>
    <row r="64" ht="10.5" customHeight="1">
      <c r="A64" s="989"/>
      <c r="B64" s="989"/>
      <c r="C64" s="989"/>
      <c r="D64" s="989"/>
      <c r="E64" s="989"/>
      <c r="F64" s="989"/>
      <c r="G64" s="989"/>
      <c r="H64" s="990"/>
      <c r="I64" s="991"/>
      <c r="J64" s="986"/>
      <c r="K64" s="986"/>
      <c r="L64" s="995"/>
      <c r="M64" s="995"/>
      <c r="N64" s="986"/>
      <c r="O64" s="987"/>
      <c r="P64" s="988"/>
      <c r="Q64" s="989"/>
      <c r="R64" s="989"/>
      <c r="S64" s="989"/>
      <c r="T64" s="989"/>
      <c r="U64" s="989"/>
      <c r="V64" s="989"/>
      <c r="W64" s="989"/>
      <c r="X64" s="990"/>
      <c r="Y64" s="991"/>
      <c r="Z64" s="986"/>
      <c r="AA64" s="986"/>
      <c r="AB64" s="995"/>
      <c r="AC64" s="995"/>
      <c r="AD64" s="986"/>
    </row>
    <row r="65" ht="10.5" customHeight="1">
      <c r="A65" s="986"/>
      <c r="B65" s="986"/>
      <c r="C65" s="986"/>
      <c r="D65" s="986"/>
      <c r="E65" s="996">
        <v>4000.0</v>
      </c>
      <c r="G65" s="986"/>
      <c r="H65" s="987"/>
      <c r="I65" s="988"/>
      <c r="J65" s="986"/>
      <c r="K65" s="997"/>
      <c r="L65" s="998"/>
      <c r="M65" s="998"/>
      <c r="N65" s="999"/>
      <c r="O65" s="987"/>
      <c r="P65" s="988"/>
      <c r="Q65" s="986"/>
      <c r="R65" s="986"/>
      <c r="S65" s="986"/>
      <c r="T65" s="986"/>
      <c r="U65" s="996">
        <v>4000.0</v>
      </c>
      <c r="W65" s="986"/>
      <c r="X65" s="987"/>
      <c r="Y65" s="988"/>
      <c r="Z65" s="986"/>
      <c r="AA65" s="997"/>
      <c r="AB65" s="998"/>
      <c r="AC65" s="998"/>
      <c r="AD65" s="999"/>
    </row>
    <row r="66" ht="10.5" customHeight="1">
      <c r="A66" s="986"/>
      <c r="B66" s="986"/>
      <c r="C66" s="986"/>
      <c r="D66" s="986"/>
      <c r="E66" s="996">
        <v>2000.0</v>
      </c>
      <c r="G66" s="986"/>
      <c r="H66" s="987"/>
      <c r="I66" s="988"/>
      <c r="J66" s="986"/>
      <c r="K66" s="986"/>
      <c r="L66" s="986"/>
      <c r="M66" s="986"/>
      <c r="N66" s="986"/>
      <c r="O66" s="987"/>
      <c r="P66" s="988"/>
      <c r="Q66" s="986"/>
      <c r="R66" s="986"/>
      <c r="S66" s="986"/>
      <c r="T66" s="986"/>
      <c r="U66" s="996">
        <v>2000.0</v>
      </c>
      <c r="W66" s="986"/>
      <c r="X66" s="987"/>
      <c r="Y66" s="988"/>
      <c r="Z66" s="986"/>
      <c r="AA66" s="986"/>
      <c r="AB66" s="986"/>
      <c r="AC66" s="986"/>
      <c r="AD66" s="986"/>
    </row>
    <row r="67" ht="10.5" customHeight="1">
      <c r="A67" s="986"/>
      <c r="B67" s="986"/>
      <c r="C67" s="986"/>
      <c r="D67" s="986"/>
      <c r="E67" s="996">
        <v>600.0</v>
      </c>
      <c r="G67" s="986"/>
      <c r="H67" s="987"/>
      <c r="I67" s="988"/>
      <c r="J67" s="15"/>
      <c r="O67" s="990"/>
      <c r="P67" s="988"/>
      <c r="Q67" s="986"/>
      <c r="R67" s="986"/>
      <c r="S67" s="986"/>
      <c r="T67" s="986"/>
      <c r="U67" s="996">
        <v>600.0</v>
      </c>
      <c r="W67" s="986"/>
      <c r="X67" s="987"/>
      <c r="Y67" s="988"/>
      <c r="Z67" s="15"/>
    </row>
    <row r="68" ht="10.5" customHeight="1">
      <c r="A68" s="986"/>
      <c r="B68" s="986"/>
      <c r="C68" s="986"/>
      <c r="D68" s="986"/>
      <c r="E68" s="986"/>
      <c r="F68" s="986"/>
      <c r="G68" s="986"/>
      <c r="H68" s="987"/>
      <c r="I68" s="988"/>
      <c r="O68" s="990"/>
      <c r="P68" s="988"/>
      <c r="Q68" s="986"/>
      <c r="R68" s="986"/>
      <c r="S68" s="986"/>
      <c r="T68" s="986"/>
      <c r="U68" s="986"/>
      <c r="V68" s="986"/>
      <c r="W68" s="986"/>
      <c r="X68" s="987"/>
      <c r="Y68" s="988"/>
    </row>
    <row r="69" ht="10.5" customHeight="1">
      <c r="A69" s="15"/>
      <c r="C69" s="15"/>
      <c r="E69" s="15"/>
      <c r="G69" s="986"/>
      <c r="H69" s="987"/>
      <c r="I69" s="988"/>
      <c r="O69" s="990"/>
      <c r="P69" s="988"/>
      <c r="Q69" s="15"/>
      <c r="S69" s="15"/>
      <c r="U69" s="15"/>
      <c r="W69" s="986"/>
      <c r="X69" s="987"/>
      <c r="Y69" s="988"/>
    </row>
    <row r="70" ht="10.5" customHeight="1">
      <c r="A70" s="1001"/>
      <c r="B70" s="1001"/>
      <c r="C70" s="999"/>
      <c r="D70" s="1002" t="s">
        <v>838</v>
      </c>
      <c r="E70" s="8"/>
      <c r="F70" s="109"/>
      <c r="G70" s="986"/>
      <c r="H70" s="987"/>
      <c r="I70" s="988"/>
      <c r="O70" s="990"/>
      <c r="P70" s="988"/>
      <c r="Q70" s="1001"/>
      <c r="R70" s="1001"/>
      <c r="S70" s="999"/>
      <c r="T70" s="1002" t="s">
        <v>838</v>
      </c>
      <c r="U70" s="8"/>
      <c r="V70" s="109"/>
      <c r="W70" s="986"/>
      <c r="X70" s="987"/>
      <c r="Y70" s="988"/>
    </row>
    <row r="71" ht="10.5" customHeight="1">
      <c r="A71" s="1003"/>
      <c r="B71" s="1003"/>
      <c r="C71" s="1004"/>
      <c r="D71" s="1005" t="s">
        <v>838</v>
      </c>
      <c r="E71" s="863"/>
      <c r="F71" s="44"/>
      <c r="G71" s="986"/>
      <c r="H71" s="987"/>
      <c r="I71" s="988"/>
      <c r="J71" s="15"/>
      <c r="O71" s="990"/>
      <c r="P71" s="988"/>
      <c r="Q71" s="1003"/>
      <c r="R71" s="1003"/>
      <c r="S71" s="1004"/>
      <c r="T71" s="1005" t="s">
        <v>838</v>
      </c>
      <c r="U71" s="863"/>
      <c r="V71" s="44"/>
      <c r="W71" s="986"/>
      <c r="X71" s="987"/>
      <c r="Y71" s="988"/>
      <c r="Z71" s="15"/>
    </row>
    <row r="72" ht="10.5" customHeight="1">
      <c r="A72" s="1006"/>
      <c r="B72" s="1006"/>
      <c r="C72" s="999"/>
      <c r="D72" s="1007" t="s">
        <v>838</v>
      </c>
      <c r="E72" s="15"/>
      <c r="G72" s="986"/>
      <c r="H72" s="987"/>
      <c r="I72" s="988"/>
      <c r="O72" s="990"/>
      <c r="P72" s="988"/>
      <c r="Q72" s="1006"/>
      <c r="R72" s="1006"/>
      <c r="S72" s="999"/>
      <c r="T72" s="1007" t="s">
        <v>838</v>
      </c>
      <c r="U72" s="15"/>
      <c r="W72" s="986"/>
      <c r="X72" s="987"/>
      <c r="Y72" s="988"/>
    </row>
    <row r="73" ht="10.5" customHeight="1">
      <c r="A73" s="1008"/>
      <c r="B73" s="1008"/>
      <c r="C73" s="986"/>
      <c r="D73" s="1009"/>
      <c r="E73" s="886"/>
      <c r="F73" s="88"/>
      <c r="G73" s="986"/>
      <c r="H73" s="987"/>
      <c r="I73" s="988"/>
      <c r="O73" s="990"/>
      <c r="P73" s="988"/>
      <c r="Q73" s="1008"/>
      <c r="R73" s="1008"/>
      <c r="S73" s="986"/>
      <c r="T73" s="1009"/>
      <c r="U73" s="886"/>
      <c r="V73" s="88"/>
      <c r="W73" s="986"/>
      <c r="X73" s="987"/>
      <c r="Y73" s="988"/>
    </row>
    <row r="74" ht="10.5" customHeight="1">
      <c r="A74" s="986"/>
      <c r="B74" s="986"/>
      <c r="C74" s="986"/>
      <c r="D74" s="986"/>
      <c r="E74" s="986"/>
      <c r="F74" s="986"/>
      <c r="G74" s="986"/>
      <c r="H74" s="987"/>
      <c r="I74" s="988"/>
      <c r="O74" s="990"/>
      <c r="P74" s="988"/>
      <c r="Q74" s="986"/>
      <c r="R74" s="986"/>
      <c r="S74" s="986"/>
      <c r="T74" s="986"/>
      <c r="U74" s="986"/>
      <c r="V74" s="986"/>
      <c r="W74" s="986"/>
      <c r="X74" s="987"/>
      <c r="Y74" s="988"/>
    </row>
    <row r="75" ht="10.5" customHeight="1">
      <c r="A75" s="1010" t="s">
        <v>841</v>
      </c>
      <c r="B75" s="1000"/>
      <c r="C75" s="1011">
        <v>45412.0</v>
      </c>
      <c r="G75" s="986"/>
      <c r="H75" s="987"/>
      <c r="I75" s="988"/>
      <c r="J75" s="986"/>
      <c r="K75" s="986"/>
      <c r="L75" s="15"/>
      <c r="O75" s="994"/>
      <c r="P75" s="988"/>
      <c r="Q75" s="1010" t="s">
        <v>841</v>
      </c>
      <c r="R75" s="1000"/>
      <c r="S75" s="1011">
        <v>45412.0</v>
      </c>
      <c r="W75" s="986"/>
      <c r="X75" s="987"/>
      <c r="Y75" s="988"/>
      <c r="Z75" s="986"/>
      <c r="AA75" s="986"/>
      <c r="AB75" s="15"/>
    </row>
    <row r="76" ht="10.5" customHeight="1">
      <c r="A76" s="1010" t="s">
        <v>841</v>
      </c>
      <c r="B76" s="1006"/>
      <c r="C76" s="15"/>
      <c r="G76" s="986"/>
      <c r="H76" s="987"/>
      <c r="I76" s="988"/>
      <c r="J76" s="986"/>
      <c r="K76" s="986"/>
      <c r="L76" s="986"/>
      <c r="M76" s="986"/>
      <c r="N76" s="986"/>
      <c r="O76" s="987"/>
      <c r="P76" s="988"/>
      <c r="Q76" s="1010" t="s">
        <v>841</v>
      </c>
      <c r="R76" s="1006"/>
      <c r="S76" s="15"/>
      <c r="W76" s="986"/>
      <c r="X76" s="987"/>
      <c r="Y76" s="988"/>
      <c r="Z76" s="986"/>
      <c r="AA76" s="986"/>
      <c r="AB76" s="986"/>
      <c r="AC76" s="986"/>
      <c r="AD76" s="986"/>
    </row>
    <row r="77" ht="10.5" customHeight="1">
      <c r="A77" s="986"/>
      <c r="B77" s="986"/>
      <c r="C77" s="986"/>
      <c r="D77" s="986"/>
      <c r="E77" s="986"/>
      <c r="F77" s="986"/>
      <c r="G77" s="986"/>
      <c r="H77" s="987"/>
      <c r="I77" s="988"/>
      <c r="J77" s="986"/>
      <c r="K77" s="986"/>
      <c r="L77" s="986"/>
      <c r="M77" s="986"/>
      <c r="N77" s="986"/>
      <c r="O77" s="987"/>
      <c r="P77" s="988"/>
      <c r="Q77" s="986"/>
      <c r="R77" s="986"/>
      <c r="S77" s="986"/>
      <c r="T77" s="986"/>
      <c r="U77" s="986"/>
      <c r="V77" s="986"/>
      <c r="W77" s="986"/>
      <c r="X77" s="987"/>
      <c r="Y77" s="988"/>
      <c r="Z77" s="986"/>
      <c r="AA77" s="986"/>
      <c r="AB77" s="986"/>
      <c r="AC77" s="986"/>
      <c r="AD77" s="986"/>
    </row>
    <row r="78" ht="10.5" customHeight="1">
      <c r="A78" s="986"/>
      <c r="B78" s="1012"/>
      <c r="C78" s="1006"/>
      <c r="D78" s="986"/>
      <c r="E78" s="986"/>
      <c r="F78" s="986"/>
      <c r="G78" s="986"/>
      <c r="H78" s="987"/>
      <c r="I78" s="988"/>
      <c r="J78" s="986"/>
      <c r="K78" s="986" t="str">
        <f t="shared" ref="K78:K80" si="5">B80</f>
        <v/>
      </c>
      <c r="L78" s="986"/>
      <c r="M78" s="986"/>
      <c r="N78" s="986"/>
      <c r="O78" s="987"/>
      <c r="P78" s="988"/>
      <c r="Q78" s="986"/>
      <c r="R78" s="1012"/>
      <c r="S78" s="1006"/>
      <c r="T78" s="986"/>
      <c r="U78" s="986"/>
      <c r="V78" s="986"/>
      <c r="W78" s="986"/>
      <c r="X78" s="987"/>
      <c r="Y78" s="988"/>
      <c r="Z78" s="986"/>
      <c r="AA78" s="986" t="str">
        <f t="shared" ref="AA78:AA80" si="6">R80</f>
        <v/>
      </c>
      <c r="AB78" s="986"/>
      <c r="AC78" s="986"/>
      <c r="AD78" s="986"/>
    </row>
    <row r="79" ht="10.5" customHeight="1">
      <c r="A79" s="986"/>
      <c r="B79" s="1012"/>
      <c r="C79" s="1006"/>
      <c r="D79" s="986"/>
      <c r="E79" s="986"/>
      <c r="F79" s="986"/>
      <c r="G79" s="986"/>
      <c r="H79" s="987"/>
      <c r="I79" s="988"/>
      <c r="J79" s="986"/>
      <c r="K79" s="986" t="str">
        <f t="shared" si="5"/>
        <v/>
      </c>
      <c r="L79" s="986"/>
      <c r="M79" s="986"/>
      <c r="N79" s="986"/>
      <c r="O79" s="987"/>
      <c r="P79" s="988"/>
      <c r="Q79" s="986"/>
      <c r="R79" s="1012"/>
      <c r="S79" s="1006"/>
      <c r="T79" s="986"/>
      <c r="U79" s="986"/>
      <c r="V79" s="986"/>
      <c r="W79" s="986"/>
      <c r="X79" s="987"/>
      <c r="Y79" s="988"/>
      <c r="Z79" s="986"/>
      <c r="AA79" s="986" t="str">
        <f t="shared" si="6"/>
        <v/>
      </c>
      <c r="AB79" s="986"/>
      <c r="AC79" s="986"/>
      <c r="AD79" s="986"/>
    </row>
    <row r="80" ht="10.5" customHeight="1">
      <c r="A80" s="1010" t="s">
        <v>841</v>
      </c>
      <c r="B80" s="986"/>
      <c r="C80" s="986"/>
      <c r="D80" s="986"/>
      <c r="E80" s="986"/>
      <c r="F80" s="986"/>
      <c r="G80" s="986"/>
      <c r="H80" s="987"/>
      <c r="I80" s="988"/>
      <c r="J80" s="986"/>
      <c r="K80" s="986" t="str">
        <f t="shared" si="5"/>
        <v/>
      </c>
      <c r="L80" s="986"/>
      <c r="M80" s="986"/>
      <c r="N80" s="986"/>
      <c r="O80" s="987"/>
      <c r="P80" s="988"/>
      <c r="Q80" s="1010" t="s">
        <v>841</v>
      </c>
      <c r="R80" s="986"/>
      <c r="S80" s="986"/>
      <c r="T80" s="986"/>
      <c r="U80" s="986"/>
      <c r="V80" s="986"/>
      <c r="W80" s="986"/>
      <c r="X80" s="987"/>
      <c r="Y80" s="988"/>
      <c r="Z80" s="986"/>
      <c r="AA80" s="986" t="str">
        <f t="shared" si="6"/>
        <v/>
      </c>
      <c r="AB80" s="986"/>
      <c r="AC80" s="986"/>
      <c r="AD80" s="986"/>
    </row>
    <row r="81" ht="10.5" customHeight="1">
      <c r="A81" s="986"/>
      <c r="B81" s="986"/>
      <c r="C81" s="986"/>
      <c r="D81" s="986"/>
      <c r="E81" s="986"/>
      <c r="F81" s="986"/>
      <c r="G81" s="986"/>
      <c r="H81" s="987"/>
      <c r="I81" s="988"/>
      <c r="J81" s="986"/>
      <c r="K81" s="986"/>
      <c r="L81" s="986"/>
      <c r="M81" s="986"/>
      <c r="N81" s="986"/>
      <c r="O81" s="987"/>
      <c r="P81" s="988"/>
      <c r="Q81" s="986"/>
      <c r="R81" s="986"/>
      <c r="S81" s="986"/>
      <c r="T81" s="986"/>
      <c r="U81" s="986"/>
      <c r="V81" s="986"/>
      <c r="W81" s="986"/>
      <c r="X81" s="987"/>
      <c r="Y81" s="988"/>
      <c r="Z81" s="986"/>
      <c r="AA81" s="986"/>
      <c r="AB81" s="986"/>
      <c r="AC81" s="986"/>
      <c r="AD81" s="986"/>
    </row>
    <row r="82" ht="10.5" customHeight="1">
      <c r="A82" s="986"/>
      <c r="B82" s="986"/>
      <c r="C82" s="986"/>
      <c r="D82" s="986"/>
      <c r="E82" s="986"/>
      <c r="F82" s="986"/>
      <c r="G82" s="986"/>
      <c r="H82" s="987"/>
      <c r="I82" s="988"/>
      <c r="J82" s="986"/>
      <c r="K82" s="986"/>
      <c r="L82" s="986"/>
      <c r="M82" s="986"/>
      <c r="N82" s="986"/>
      <c r="O82" s="987"/>
      <c r="P82" s="988"/>
      <c r="Q82" s="986"/>
      <c r="R82" s="986"/>
      <c r="S82" s="986"/>
      <c r="T82" s="986"/>
      <c r="U82" s="986"/>
      <c r="V82" s="986"/>
      <c r="W82" s="986"/>
      <c r="X82" s="987"/>
      <c r="Y82" s="988"/>
      <c r="Z82" s="986"/>
      <c r="AA82" s="986"/>
      <c r="AB82" s="986"/>
      <c r="AC82" s="986"/>
      <c r="AD82" s="986"/>
    </row>
    <row r="83" ht="10.5" customHeight="1">
      <c r="A83" s="986"/>
      <c r="B83" s="986"/>
      <c r="C83" s="986"/>
      <c r="D83" s="986"/>
      <c r="E83" s="986"/>
      <c r="F83" s="986"/>
      <c r="G83" s="986"/>
      <c r="H83" s="987"/>
      <c r="I83" s="988"/>
      <c r="J83" s="986"/>
      <c r="K83" s="986"/>
      <c r="L83" s="986"/>
      <c r="M83" s="986"/>
      <c r="N83" s="986"/>
      <c r="O83" s="987"/>
      <c r="P83" s="988"/>
      <c r="Q83" s="986"/>
      <c r="R83" s="986"/>
      <c r="S83" s="986"/>
      <c r="T83" s="986"/>
      <c r="U83" s="986"/>
      <c r="V83" s="986"/>
      <c r="W83" s="986"/>
      <c r="X83" s="987"/>
      <c r="Y83" s="988"/>
      <c r="Z83" s="986"/>
      <c r="AA83" s="986"/>
      <c r="AB83" s="986"/>
      <c r="AC83" s="986"/>
      <c r="AD83" s="986"/>
    </row>
    <row r="84" ht="10.5" customHeight="1">
      <c r="A84" s="999"/>
      <c r="B84" s="999"/>
      <c r="C84" s="999"/>
      <c r="D84" s="999"/>
      <c r="E84" s="999"/>
      <c r="F84" s="999"/>
      <c r="G84" s="999"/>
      <c r="H84" s="1013"/>
      <c r="I84" s="1014"/>
      <c r="J84" s="999"/>
      <c r="K84" s="999"/>
      <c r="L84" s="999"/>
      <c r="M84" s="999"/>
      <c r="N84" s="999"/>
      <c r="O84" s="1013"/>
      <c r="P84" s="1014"/>
      <c r="Q84" s="999"/>
      <c r="R84" s="999"/>
      <c r="S84" s="999"/>
      <c r="T84" s="999"/>
      <c r="U84" s="999"/>
      <c r="V84" s="999"/>
      <c r="W84" s="999"/>
      <c r="X84" s="1013"/>
      <c r="Y84" s="1014"/>
      <c r="Z84" s="999"/>
      <c r="AA84" s="999"/>
      <c r="AB84" s="999"/>
      <c r="AC84" s="999"/>
      <c r="AD84" s="999"/>
    </row>
    <row r="85" ht="10.5" customHeight="1">
      <c r="A85" s="1015"/>
      <c r="B85" s="1015"/>
      <c r="C85" s="1015"/>
      <c r="D85" s="1015"/>
      <c r="E85" s="1015"/>
      <c r="F85" s="1015"/>
      <c r="G85" s="1015"/>
      <c r="H85" s="1016"/>
      <c r="I85" s="1017"/>
      <c r="J85" s="1015"/>
      <c r="K85" s="1015"/>
      <c r="L85" s="1015"/>
      <c r="M85" s="1015"/>
      <c r="N85" s="1015"/>
      <c r="O85" s="1016"/>
      <c r="P85" s="1017"/>
      <c r="Q85" s="1015"/>
      <c r="R85" s="1015"/>
      <c r="S85" s="1015"/>
      <c r="T85" s="1015"/>
      <c r="U85" s="1015"/>
      <c r="V85" s="1015"/>
      <c r="W85" s="1015"/>
      <c r="X85" s="1016"/>
      <c r="Y85" s="1017"/>
      <c r="Z85" s="1015"/>
      <c r="AA85" s="1015"/>
      <c r="AB85" s="1015"/>
      <c r="AC85" s="1015"/>
      <c r="AD85" s="1015"/>
    </row>
    <row r="86" ht="10.5" customHeight="1">
      <c r="A86" s="986"/>
      <c r="B86" s="986"/>
      <c r="C86" s="986"/>
      <c r="D86" s="986"/>
      <c r="E86" s="986"/>
      <c r="F86" s="986"/>
      <c r="G86" s="986"/>
      <c r="H86" s="987"/>
      <c r="I86" s="988"/>
      <c r="J86" s="986"/>
      <c r="K86" s="986"/>
      <c r="L86" s="986"/>
      <c r="M86" s="986"/>
      <c r="N86" s="986"/>
      <c r="O86" s="987"/>
      <c r="P86" s="988"/>
      <c r="Q86" s="986"/>
      <c r="R86" s="986"/>
      <c r="S86" s="986"/>
      <c r="T86" s="986"/>
      <c r="U86" s="986"/>
      <c r="V86" s="986"/>
      <c r="W86" s="986"/>
      <c r="X86" s="987"/>
      <c r="Y86" s="988"/>
      <c r="Z86" s="986"/>
      <c r="AA86" s="986"/>
      <c r="AB86" s="986"/>
      <c r="AC86" s="986"/>
      <c r="AD86" s="986"/>
    </row>
    <row r="87" ht="10.5" customHeight="1">
      <c r="A87" s="15"/>
      <c r="H87" s="990"/>
      <c r="I87" s="991"/>
      <c r="J87" s="992"/>
      <c r="K87" s="986"/>
      <c r="L87" s="986"/>
      <c r="M87" s="986"/>
      <c r="N87" s="986"/>
      <c r="O87" s="987"/>
      <c r="P87" s="988"/>
      <c r="Q87" s="15"/>
      <c r="X87" s="990"/>
      <c r="Y87" s="991"/>
      <c r="Z87" s="992"/>
      <c r="AA87" s="986"/>
      <c r="AB87" s="986"/>
      <c r="AC87" s="986"/>
      <c r="AD87" s="986"/>
    </row>
    <row r="88" ht="10.5" customHeight="1">
      <c r="H88" s="990"/>
      <c r="I88" s="991"/>
      <c r="J88" s="986"/>
      <c r="K88" s="986"/>
      <c r="L88" s="986"/>
      <c r="M88" s="986"/>
      <c r="N88" s="986"/>
      <c r="O88" s="987"/>
      <c r="P88" s="988"/>
      <c r="X88" s="990"/>
      <c r="Y88" s="991"/>
      <c r="Z88" s="986"/>
      <c r="AA88" s="986"/>
      <c r="AB88" s="986"/>
      <c r="AC88" s="986"/>
      <c r="AD88" s="986"/>
    </row>
    <row r="89" ht="10.5" customHeight="1">
      <c r="A89" s="989" t="s">
        <v>827</v>
      </c>
      <c r="H89" s="990"/>
      <c r="I89" s="991"/>
      <c r="J89" s="986"/>
      <c r="K89" s="986"/>
      <c r="L89" s="986"/>
      <c r="M89" s="986"/>
      <c r="N89" s="986"/>
      <c r="O89" s="987"/>
      <c r="P89" s="988"/>
      <c r="Q89" s="989" t="s">
        <v>827</v>
      </c>
      <c r="X89" s="990"/>
      <c r="Y89" s="991"/>
      <c r="Z89" s="986"/>
      <c r="AA89" s="986"/>
      <c r="AB89" s="986"/>
      <c r="AC89" s="986"/>
      <c r="AD89" s="986"/>
    </row>
    <row r="90" ht="10.5" customHeight="1">
      <c r="H90" s="990"/>
      <c r="I90" s="991"/>
      <c r="J90" s="15"/>
      <c r="O90" s="994"/>
      <c r="P90" s="988"/>
      <c r="X90" s="990"/>
      <c r="Y90" s="991"/>
      <c r="Z90" s="15"/>
    </row>
    <row r="91" ht="10.5" customHeight="1">
      <c r="A91" s="989"/>
      <c r="B91" s="989"/>
      <c r="C91" s="989"/>
      <c r="D91" s="989"/>
      <c r="E91" s="989"/>
      <c r="F91" s="989"/>
      <c r="G91" s="989"/>
      <c r="H91" s="990"/>
      <c r="I91" s="991"/>
      <c r="J91" s="986"/>
      <c r="K91" s="986"/>
      <c r="L91" s="995"/>
      <c r="M91" s="995"/>
      <c r="N91" s="986"/>
      <c r="O91" s="987"/>
      <c r="P91" s="988"/>
      <c r="Q91" s="989"/>
      <c r="R91" s="989"/>
      <c r="S91" s="989"/>
      <c r="T91" s="989"/>
      <c r="U91" s="989"/>
      <c r="V91" s="989"/>
      <c r="W91" s="989"/>
      <c r="X91" s="990"/>
      <c r="Y91" s="991"/>
      <c r="Z91" s="986"/>
      <c r="AA91" s="986"/>
      <c r="AB91" s="995"/>
      <c r="AC91" s="995"/>
      <c r="AD91" s="986"/>
    </row>
    <row r="92" ht="10.5" customHeight="1">
      <c r="A92" s="986"/>
      <c r="B92" s="986"/>
      <c r="C92" s="986"/>
      <c r="D92" s="986"/>
      <c r="E92" s="996">
        <v>4000.0</v>
      </c>
      <c r="G92" s="986"/>
      <c r="H92" s="987"/>
      <c r="I92" s="988"/>
      <c r="J92" s="986"/>
      <c r="K92" s="997"/>
      <c r="L92" s="998"/>
      <c r="M92" s="998"/>
      <c r="N92" s="999"/>
      <c r="O92" s="987"/>
      <c r="P92" s="988"/>
      <c r="Q92" s="986"/>
      <c r="R92" s="986"/>
      <c r="S92" s="986"/>
      <c r="T92" s="986"/>
      <c r="U92" s="996">
        <v>4000.0</v>
      </c>
      <c r="W92" s="986"/>
      <c r="X92" s="987"/>
      <c r="Y92" s="988"/>
      <c r="Z92" s="986"/>
      <c r="AA92" s="997"/>
      <c r="AB92" s="998"/>
      <c r="AC92" s="998"/>
      <c r="AD92" s="999"/>
    </row>
    <row r="93" ht="10.5" customHeight="1">
      <c r="A93" s="986"/>
      <c r="B93" s="986"/>
      <c r="C93" s="986"/>
      <c r="D93" s="986"/>
      <c r="E93" s="996">
        <v>2000.0</v>
      </c>
      <c r="G93" s="986"/>
      <c r="H93" s="987"/>
      <c r="I93" s="988"/>
      <c r="J93" s="986"/>
      <c r="K93" s="986"/>
      <c r="L93" s="986"/>
      <c r="M93" s="986"/>
      <c r="N93" s="986"/>
      <c r="O93" s="987"/>
      <c r="P93" s="988"/>
      <c r="Q93" s="986"/>
      <c r="R93" s="986"/>
      <c r="S93" s="986"/>
      <c r="T93" s="986"/>
      <c r="U93" s="996">
        <v>2000.0</v>
      </c>
      <c r="W93" s="986"/>
      <c r="X93" s="987"/>
      <c r="Y93" s="988"/>
      <c r="Z93" s="986"/>
      <c r="AA93" s="986"/>
      <c r="AB93" s="986"/>
      <c r="AC93" s="986"/>
      <c r="AD93" s="986"/>
    </row>
    <row r="94" ht="10.5" customHeight="1">
      <c r="A94" s="986"/>
      <c r="B94" s="986"/>
      <c r="C94" s="986"/>
      <c r="D94" s="986"/>
      <c r="E94" s="996">
        <v>600.0</v>
      </c>
      <c r="G94" s="986"/>
      <c r="H94" s="987"/>
      <c r="I94" s="988"/>
      <c r="J94" s="15"/>
      <c r="O94" s="990"/>
      <c r="P94" s="988"/>
      <c r="Q94" s="986"/>
      <c r="R94" s="986"/>
      <c r="S94" s="986"/>
      <c r="T94" s="986"/>
      <c r="U94" s="996">
        <v>600.0</v>
      </c>
      <c r="W94" s="986"/>
      <c r="X94" s="987"/>
      <c r="Y94" s="988"/>
      <c r="Z94" s="15"/>
    </row>
    <row r="95" ht="10.5" customHeight="1">
      <c r="A95" s="986"/>
      <c r="B95" s="986"/>
      <c r="C95" s="986"/>
      <c r="D95" s="986"/>
      <c r="E95" s="986"/>
      <c r="F95" s="986"/>
      <c r="G95" s="986"/>
      <c r="H95" s="987"/>
      <c r="I95" s="988"/>
      <c r="O95" s="990"/>
      <c r="P95" s="988"/>
      <c r="Q95" s="986"/>
      <c r="R95" s="986"/>
      <c r="S95" s="986"/>
      <c r="T95" s="986"/>
      <c r="U95" s="986"/>
      <c r="V95" s="986"/>
      <c r="W95" s="986"/>
      <c r="X95" s="987"/>
      <c r="Y95" s="988"/>
    </row>
    <row r="96" ht="10.5" customHeight="1">
      <c r="A96" s="15"/>
      <c r="C96" s="15"/>
      <c r="E96" s="15"/>
      <c r="G96" s="986"/>
      <c r="H96" s="987"/>
      <c r="I96" s="988"/>
      <c r="O96" s="990"/>
      <c r="P96" s="988"/>
      <c r="Q96" s="15"/>
      <c r="S96" s="15"/>
      <c r="U96" s="15"/>
      <c r="W96" s="986"/>
      <c r="X96" s="987"/>
      <c r="Y96" s="988"/>
    </row>
    <row r="97" ht="10.5" customHeight="1">
      <c r="A97" s="1001"/>
      <c r="B97" s="1001"/>
      <c r="C97" s="999"/>
      <c r="D97" s="1002" t="s">
        <v>838</v>
      </c>
      <c r="E97" s="8"/>
      <c r="F97" s="109"/>
      <c r="G97" s="986"/>
      <c r="H97" s="987"/>
      <c r="I97" s="988"/>
      <c r="O97" s="990"/>
      <c r="P97" s="988"/>
      <c r="Q97" s="1001"/>
      <c r="R97" s="1001"/>
      <c r="S97" s="999"/>
      <c r="T97" s="1002" t="s">
        <v>838</v>
      </c>
      <c r="U97" s="8"/>
      <c r="V97" s="109"/>
      <c r="W97" s="986"/>
      <c r="X97" s="987"/>
      <c r="Y97" s="988"/>
    </row>
    <row r="98" ht="10.5" customHeight="1">
      <c r="A98" s="1003"/>
      <c r="B98" s="1003"/>
      <c r="C98" s="1004"/>
      <c r="D98" s="1005" t="s">
        <v>838</v>
      </c>
      <c r="E98" s="863"/>
      <c r="F98" s="44"/>
      <c r="G98" s="986"/>
      <c r="H98" s="987"/>
      <c r="I98" s="988"/>
      <c r="J98" s="15"/>
      <c r="O98" s="990"/>
      <c r="P98" s="988"/>
      <c r="Q98" s="1003"/>
      <c r="R98" s="1003"/>
      <c r="S98" s="1004"/>
      <c r="T98" s="1005" t="s">
        <v>838</v>
      </c>
      <c r="U98" s="863"/>
      <c r="V98" s="44"/>
      <c r="W98" s="986"/>
      <c r="X98" s="987"/>
      <c r="Y98" s="988"/>
      <c r="Z98" s="15"/>
    </row>
    <row r="99" ht="10.5" customHeight="1">
      <c r="A99" s="1006"/>
      <c r="B99" s="1006"/>
      <c r="C99" s="999"/>
      <c r="D99" s="1007" t="s">
        <v>838</v>
      </c>
      <c r="E99" s="15"/>
      <c r="G99" s="986"/>
      <c r="H99" s="987"/>
      <c r="I99" s="988"/>
      <c r="O99" s="990"/>
      <c r="P99" s="988"/>
      <c r="Q99" s="1006"/>
      <c r="R99" s="1006"/>
      <c r="S99" s="999"/>
      <c r="T99" s="1007" t="s">
        <v>838</v>
      </c>
      <c r="U99" s="15"/>
      <c r="W99" s="986"/>
      <c r="X99" s="987"/>
      <c r="Y99" s="988"/>
    </row>
    <row r="100" ht="10.5" customHeight="1">
      <c r="A100" s="1008"/>
      <c r="B100" s="1008"/>
      <c r="C100" s="986"/>
      <c r="D100" s="1009"/>
      <c r="E100" s="886"/>
      <c r="F100" s="88"/>
      <c r="G100" s="986"/>
      <c r="H100" s="987"/>
      <c r="I100" s="988"/>
      <c r="O100" s="990"/>
      <c r="P100" s="988"/>
      <c r="Q100" s="1008"/>
      <c r="R100" s="1008"/>
      <c r="S100" s="986"/>
      <c r="T100" s="1009"/>
      <c r="U100" s="886"/>
      <c r="V100" s="88"/>
      <c r="W100" s="986"/>
      <c r="X100" s="987"/>
      <c r="Y100" s="988"/>
    </row>
    <row r="101" ht="10.5" customHeight="1">
      <c r="A101" s="986"/>
      <c r="B101" s="986"/>
      <c r="C101" s="986"/>
      <c r="D101" s="986"/>
      <c r="E101" s="986"/>
      <c r="F101" s="986"/>
      <c r="G101" s="986"/>
      <c r="H101" s="987"/>
      <c r="I101" s="988"/>
      <c r="O101" s="990"/>
      <c r="P101" s="988"/>
      <c r="Q101" s="986"/>
      <c r="R101" s="986"/>
      <c r="S101" s="986"/>
      <c r="T101" s="986"/>
      <c r="U101" s="986"/>
      <c r="V101" s="986"/>
      <c r="W101" s="986"/>
      <c r="X101" s="987"/>
      <c r="Y101" s="988"/>
    </row>
    <row r="102" ht="10.5" customHeight="1">
      <c r="A102" s="1010" t="s">
        <v>841</v>
      </c>
      <c r="B102" s="1000"/>
      <c r="C102" s="1011">
        <v>45412.0</v>
      </c>
      <c r="G102" s="986"/>
      <c r="H102" s="987"/>
      <c r="I102" s="988"/>
      <c r="J102" s="986"/>
      <c r="K102" s="986"/>
      <c r="L102" s="15"/>
      <c r="O102" s="994"/>
      <c r="P102" s="988"/>
      <c r="Q102" s="1010" t="s">
        <v>841</v>
      </c>
      <c r="R102" s="1000"/>
      <c r="S102" s="1011">
        <v>45412.0</v>
      </c>
      <c r="W102" s="986"/>
      <c r="X102" s="987"/>
      <c r="Y102" s="988"/>
      <c r="Z102" s="986"/>
      <c r="AA102" s="986"/>
      <c r="AB102" s="15"/>
    </row>
    <row r="103" ht="10.5" customHeight="1">
      <c r="A103" s="1010" t="s">
        <v>841</v>
      </c>
      <c r="B103" s="1006"/>
      <c r="C103" s="15"/>
      <c r="G103" s="986"/>
      <c r="H103" s="987"/>
      <c r="I103" s="988"/>
      <c r="J103" s="986"/>
      <c r="K103" s="986"/>
      <c r="L103" s="986"/>
      <c r="M103" s="986"/>
      <c r="N103" s="986"/>
      <c r="O103" s="987"/>
      <c r="P103" s="988"/>
      <c r="Q103" s="1010" t="s">
        <v>841</v>
      </c>
      <c r="R103" s="1006"/>
      <c r="S103" s="15"/>
      <c r="W103" s="986"/>
      <c r="X103" s="987"/>
      <c r="Y103" s="988"/>
      <c r="Z103" s="986"/>
      <c r="AA103" s="986"/>
      <c r="AB103" s="986"/>
      <c r="AC103" s="986"/>
      <c r="AD103" s="986"/>
    </row>
    <row r="104" ht="10.5" customHeight="1">
      <c r="A104" s="986"/>
      <c r="B104" s="986"/>
      <c r="C104" s="986"/>
      <c r="D104" s="986"/>
      <c r="E104" s="986"/>
      <c r="F104" s="986"/>
      <c r="G104" s="986"/>
      <c r="H104" s="987"/>
      <c r="I104" s="988"/>
      <c r="J104" s="986"/>
      <c r="K104" s="986"/>
      <c r="L104" s="986"/>
      <c r="M104" s="986"/>
      <c r="N104" s="986"/>
      <c r="O104" s="987"/>
      <c r="P104" s="988"/>
      <c r="Q104" s="986"/>
      <c r="R104" s="986"/>
      <c r="S104" s="986"/>
      <c r="T104" s="986"/>
      <c r="U104" s="986"/>
      <c r="V104" s="986"/>
      <c r="W104" s="986"/>
      <c r="X104" s="987"/>
      <c r="Y104" s="988"/>
      <c r="Z104" s="986"/>
      <c r="AA104" s="986"/>
      <c r="AB104" s="986"/>
      <c r="AC104" s="986"/>
      <c r="AD104" s="986"/>
    </row>
    <row r="105" ht="10.5" customHeight="1">
      <c r="A105" s="986"/>
      <c r="B105" s="1012"/>
      <c r="C105" s="1006"/>
      <c r="D105" s="986"/>
      <c r="E105" s="986"/>
      <c r="F105" s="986"/>
      <c r="G105" s="986"/>
      <c r="H105" s="987"/>
      <c r="I105" s="988"/>
      <c r="J105" s="986"/>
      <c r="K105" s="986" t="str">
        <f t="shared" ref="K105:K107" si="7">B107</f>
        <v/>
      </c>
      <c r="L105" s="986"/>
      <c r="M105" s="986"/>
      <c r="N105" s="986"/>
      <c r="O105" s="987"/>
      <c r="P105" s="988"/>
      <c r="Q105" s="986"/>
      <c r="R105" s="1012"/>
      <c r="S105" s="1006"/>
      <c r="T105" s="986"/>
      <c r="U105" s="986"/>
      <c r="V105" s="986"/>
      <c r="W105" s="986"/>
      <c r="X105" s="987"/>
      <c r="Y105" s="988"/>
      <c r="Z105" s="986"/>
      <c r="AA105" s="986" t="str">
        <f t="shared" ref="AA105:AA107" si="8">R107</f>
        <v/>
      </c>
      <c r="AB105" s="986"/>
      <c r="AC105" s="986"/>
      <c r="AD105" s="986"/>
    </row>
    <row r="106" ht="10.5" customHeight="1">
      <c r="A106" s="986"/>
      <c r="B106" s="1012"/>
      <c r="C106" s="1006"/>
      <c r="D106" s="986"/>
      <c r="E106" s="986"/>
      <c r="F106" s="986"/>
      <c r="G106" s="986"/>
      <c r="H106" s="987"/>
      <c r="I106" s="988"/>
      <c r="J106" s="986"/>
      <c r="K106" s="986" t="str">
        <f t="shared" si="7"/>
        <v/>
      </c>
      <c r="L106" s="986"/>
      <c r="M106" s="986"/>
      <c r="N106" s="986"/>
      <c r="O106" s="987"/>
      <c r="P106" s="988"/>
      <c r="Q106" s="986"/>
      <c r="R106" s="1012"/>
      <c r="S106" s="1006"/>
      <c r="T106" s="986"/>
      <c r="U106" s="986"/>
      <c r="V106" s="986"/>
      <c r="W106" s="986"/>
      <c r="X106" s="987"/>
      <c r="Y106" s="988"/>
      <c r="Z106" s="986"/>
      <c r="AA106" s="986" t="str">
        <f t="shared" si="8"/>
        <v/>
      </c>
      <c r="AB106" s="986"/>
      <c r="AC106" s="986"/>
      <c r="AD106" s="986"/>
    </row>
    <row r="107" ht="10.5" customHeight="1">
      <c r="A107" s="1010" t="s">
        <v>841</v>
      </c>
      <c r="B107" s="986"/>
      <c r="C107" s="986"/>
      <c r="D107" s="986"/>
      <c r="E107" s="986"/>
      <c r="F107" s="986"/>
      <c r="G107" s="986"/>
      <c r="H107" s="987"/>
      <c r="I107" s="988"/>
      <c r="J107" s="986"/>
      <c r="K107" s="986" t="str">
        <f t="shared" si="7"/>
        <v/>
      </c>
      <c r="L107" s="986"/>
      <c r="M107" s="986"/>
      <c r="N107" s="986"/>
      <c r="O107" s="987"/>
      <c r="P107" s="988"/>
      <c r="Q107" s="1010" t="s">
        <v>841</v>
      </c>
      <c r="R107" s="986"/>
      <c r="S107" s="986"/>
      <c r="T107" s="986"/>
      <c r="U107" s="986"/>
      <c r="V107" s="986"/>
      <c r="W107" s="986"/>
      <c r="X107" s="987"/>
      <c r="Y107" s="988"/>
      <c r="Z107" s="986"/>
      <c r="AA107" s="986" t="str">
        <f t="shared" si="8"/>
        <v/>
      </c>
      <c r="AB107" s="986"/>
      <c r="AC107" s="986"/>
      <c r="AD107" s="986"/>
    </row>
    <row r="108" ht="10.5" customHeight="1">
      <c r="A108" s="986"/>
      <c r="B108" s="986"/>
      <c r="C108" s="986"/>
      <c r="D108" s="986"/>
      <c r="E108" s="986"/>
      <c r="F108" s="986"/>
      <c r="G108" s="986"/>
      <c r="H108" s="987"/>
      <c r="I108" s="988"/>
      <c r="J108" s="986"/>
      <c r="K108" s="986"/>
      <c r="L108" s="986"/>
      <c r="M108" s="986"/>
      <c r="N108" s="986"/>
      <c r="O108" s="987"/>
      <c r="P108" s="988"/>
      <c r="Q108" s="986"/>
      <c r="R108" s="986"/>
      <c r="S108" s="986"/>
      <c r="T108" s="986"/>
      <c r="U108" s="986"/>
      <c r="V108" s="986"/>
      <c r="W108" s="986"/>
      <c r="X108" s="987"/>
      <c r="Y108" s="988"/>
      <c r="Z108" s="986"/>
      <c r="AA108" s="986"/>
      <c r="AB108" s="986"/>
      <c r="AC108" s="986"/>
      <c r="AD108" s="986"/>
    </row>
    <row r="109" ht="10.5" customHeight="1">
      <c r="A109" s="986"/>
      <c r="B109" s="986"/>
      <c r="C109" s="986"/>
      <c r="D109" s="986"/>
      <c r="E109" s="986"/>
      <c r="F109" s="986"/>
      <c r="G109" s="986"/>
      <c r="H109" s="987"/>
      <c r="I109" s="988"/>
      <c r="J109" s="986"/>
      <c r="K109" s="986"/>
      <c r="L109" s="986"/>
      <c r="M109" s="986"/>
      <c r="N109" s="986"/>
      <c r="O109" s="987"/>
      <c r="P109" s="988"/>
      <c r="Q109" s="986"/>
      <c r="R109" s="986"/>
      <c r="S109" s="986"/>
      <c r="T109" s="986"/>
      <c r="U109" s="986"/>
      <c r="V109" s="986"/>
      <c r="W109" s="986"/>
      <c r="X109" s="987"/>
      <c r="Y109" s="988"/>
      <c r="Z109" s="986"/>
      <c r="AA109" s="986"/>
      <c r="AB109" s="986"/>
      <c r="AC109" s="986"/>
      <c r="AD109" s="986"/>
    </row>
    <row r="110" ht="10.5" customHeight="1">
      <c r="A110" s="986"/>
      <c r="B110" s="986"/>
      <c r="C110" s="986"/>
      <c r="D110" s="986"/>
      <c r="E110" s="986"/>
      <c r="F110" s="986"/>
      <c r="G110" s="986"/>
      <c r="H110" s="987"/>
      <c r="I110" s="988"/>
      <c r="J110" s="986"/>
      <c r="K110" s="986"/>
      <c r="L110" s="986"/>
      <c r="M110" s="986"/>
      <c r="N110" s="986"/>
      <c r="O110" s="987"/>
      <c r="P110" s="988"/>
      <c r="Q110" s="986"/>
      <c r="R110" s="986"/>
      <c r="S110" s="986"/>
      <c r="T110" s="986"/>
      <c r="U110" s="986"/>
      <c r="V110" s="986"/>
      <c r="W110" s="986"/>
      <c r="X110" s="987"/>
      <c r="Y110" s="988"/>
      <c r="Z110" s="986"/>
      <c r="AA110" s="986"/>
      <c r="AB110" s="986"/>
      <c r="AC110" s="986"/>
      <c r="AD110" s="986"/>
    </row>
  </sheetData>
  <mergeCells count="144">
    <mergeCell ref="E98:F98"/>
    <mergeCell ref="U98:V98"/>
    <mergeCell ref="L102:N102"/>
    <mergeCell ref="S102:V102"/>
    <mergeCell ref="AB102:AD102"/>
    <mergeCell ref="C103:F103"/>
    <mergeCell ref="S103:V103"/>
    <mergeCell ref="J98:N101"/>
    <mergeCell ref="Z98:AD101"/>
    <mergeCell ref="C102:F102"/>
    <mergeCell ref="E99:F99"/>
    <mergeCell ref="E100:F100"/>
    <mergeCell ref="A96:B96"/>
    <mergeCell ref="C96:D96"/>
    <mergeCell ref="E96:F96"/>
    <mergeCell ref="E97:F97"/>
    <mergeCell ref="U92:V92"/>
    <mergeCell ref="U93:V93"/>
    <mergeCell ref="Q87:W88"/>
    <mergeCell ref="Q89:W90"/>
    <mergeCell ref="J90:N90"/>
    <mergeCell ref="Z90:AD90"/>
    <mergeCell ref="U96:V96"/>
    <mergeCell ref="U94:V94"/>
    <mergeCell ref="S75:V75"/>
    <mergeCell ref="AB75:AD75"/>
    <mergeCell ref="S76:V76"/>
    <mergeCell ref="U99:V99"/>
    <mergeCell ref="U100:V100"/>
    <mergeCell ref="Z94:AD97"/>
    <mergeCell ref="Q96:R96"/>
    <mergeCell ref="S96:T96"/>
    <mergeCell ref="U97:V97"/>
    <mergeCell ref="J94:N97"/>
    <mergeCell ref="E92:F92"/>
    <mergeCell ref="E93:F93"/>
    <mergeCell ref="E94:F94"/>
    <mergeCell ref="A87:G88"/>
    <mergeCell ref="A89:G90"/>
    <mergeCell ref="L75:N75"/>
    <mergeCell ref="C76:F76"/>
    <mergeCell ref="E65:F65"/>
    <mergeCell ref="E66:F66"/>
    <mergeCell ref="A60:G61"/>
    <mergeCell ref="Q60:W61"/>
    <mergeCell ref="A62:G63"/>
    <mergeCell ref="Q62:W63"/>
    <mergeCell ref="J63:N63"/>
    <mergeCell ref="E69:F69"/>
    <mergeCell ref="E67:F67"/>
    <mergeCell ref="S44:V44"/>
    <mergeCell ref="C45:F45"/>
    <mergeCell ref="S45:V45"/>
    <mergeCell ref="U40:V40"/>
    <mergeCell ref="U41:V41"/>
    <mergeCell ref="U42:V42"/>
    <mergeCell ref="J40:N43"/>
    <mergeCell ref="J36:N39"/>
    <mergeCell ref="L44:N44"/>
    <mergeCell ref="Q38:R38"/>
    <mergeCell ref="S38:T38"/>
    <mergeCell ref="U38:V38"/>
    <mergeCell ref="U39:V39"/>
    <mergeCell ref="U34:V34"/>
    <mergeCell ref="U35:V35"/>
    <mergeCell ref="U36:V36"/>
    <mergeCell ref="E35:F35"/>
    <mergeCell ref="E36:F36"/>
    <mergeCell ref="Q29:W30"/>
    <mergeCell ref="Q31:W32"/>
    <mergeCell ref="J32:N32"/>
    <mergeCell ref="E13:F13"/>
    <mergeCell ref="E14:F14"/>
    <mergeCell ref="C17:F17"/>
    <mergeCell ref="E15:F15"/>
    <mergeCell ref="A29:G30"/>
    <mergeCell ref="A31:G32"/>
    <mergeCell ref="S17:V17"/>
    <mergeCell ref="C18:F18"/>
    <mergeCell ref="S18:V18"/>
    <mergeCell ref="U13:V13"/>
    <mergeCell ref="U14:V14"/>
    <mergeCell ref="U15:V15"/>
    <mergeCell ref="U8:V8"/>
    <mergeCell ref="U9:V9"/>
    <mergeCell ref="E11:F11"/>
    <mergeCell ref="Q11:R11"/>
    <mergeCell ref="S11:T11"/>
    <mergeCell ref="U11:V11"/>
    <mergeCell ref="U7:V7"/>
    <mergeCell ref="U12:V12"/>
    <mergeCell ref="L17:N17"/>
    <mergeCell ref="J13:N16"/>
    <mergeCell ref="E7:F7"/>
    <mergeCell ref="E8:F8"/>
    <mergeCell ref="E9:F9"/>
    <mergeCell ref="J9:N12"/>
    <mergeCell ref="E12:F12"/>
    <mergeCell ref="C75:F75"/>
    <mergeCell ref="E71:F71"/>
    <mergeCell ref="J71:N74"/>
    <mergeCell ref="U71:V71"/>
    <mergeCell ref="Z71:AD74"/>
    <mergeCell ref="E72:F72"/>
    <mergeCell ref="E73:F73"/>
    <mergeCell ref="A69:B69"/>
    <mergeCell ref="C69:D69"/>
    <mergeCell ref="Q69:R69"/>
    <mergeCell ref="S69:T69"/>
    <mergeCell ref="E70:F70"/>
    <mergeCell ref="U65:V65"/>
    <mergeCell ref="U66:V66"/>
    <mergeCell ref="J67:N70"/>
    <mergeCell ref="AB44:AD44"/>
    <mergeCell ref="Z40:AD43"/>
    <mergeCell ref="Z36:AD39"/>
    <mergeCell ref="Z32:AD32"/>
    <mergeCell ref="AB17:AD17"/>
    <mergeCell ref="Z13:AD16"/>
    <mergeCell ref="Z5:AD5"/>
    <mergeCell ref="Z9:AD12"/>
    <mergeCell ref="U72:V72"/>
    <mergeCell ref="U73:V73"/>
    <mergeCell ref="Z67:AD70"/>
    <mergeCell ref="U69:V69"/>
    <mergeCell ref="U70:V70"/>
    <mergeCell ref="U67:V67"/>
    <mergeCell ref="Z63:AD63"/>
    <mergeCell ref="C44:F44"/>
    <mergeCell ref="E42:F42"/>
    <mergeCell ref="E40:F40"/>
    <mergeCell ref="E41:F41"/>
    <mergeCell ref="A38:B38"/>
    <mergeCell ref="C38:D38"/>
    <mergeCell ref="E38:F38"/>
    <mergeCell ref="E39:F39"/>
    <mergeCell ref="E34:F34"/>
    <mergeCell ref="A2:G3"/>
    <mergeCell ref="Q2:W3"/>
    <mergeCell ref="A4:G5"/>
    <mergeCell ref="Q4:W5"/>
    <mergeCell ref="J5:N5"/>
    <mergeCell ref="A11:B11"/>
    <mergeCell ref="C11:D11"/>
  </mergeCells>
  <printOptions/>
  <pageMargins bottom="1.1437007874015745" footer="0.0" header="0.0" left="0.25000000000000006" right="0.25000000000000006" top="1.143700787401574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pane xSplit="4.0" ySplit="4.0" topLeftCell="E5" activePane="bottomRight" state="frozen"/>
      <selection activeCell="E1" sqref="E1" pane="topRight"/>
      <selection activeCell="A5" sqref="A5" pane="bottomLeft"/>
      <selection activeCell="E5" sqref="E5" pane="bottomRight"/>
    </sheetView>
  </sheetViews>
  <sheetFormatPr customHeight="1" defaultColWidth="14.43" defaultRowHeight="15.0"/>
  <cols>
    <col customWidth="1" min="1" max="1" width="5.0"/>
    <col customWidth="1" min="2" max="2" width="4.0"/>
    <col customWidth="1" min="3" max="3" width="13.71"/>
    <col customWidth="1" min="4" max="4" width="17.29"/>
    <col customWidth="1" min="5" max="5" width="15.43"/>
    <col customWidth="1" min="6" max="6" width="5.0"/>
    <col customWidth="1" min="7" max="7" width="14.57"/>
    <col customWidth="1" min="8" max="8" width="9.43"/>
    <col customWidth="1" min="9" max="9" width="8.71"/>
    <col customWidth="1" min="10" max="10" width="13.0"/>
    <col customWidth="1" min="11" max="11" width="11.43"/>
    <col customWidth="1" min="12" max="12" width="9.0"/>
    <col customWidth="1" min="13" max="13" width="11.0"/>
    <col customWidth="1" min="14" max="14" width="9.43"/>
  </cols>
  <sheetData>
    <row r="1" ht="14.25" customHeight="1">
      <c r="B1" s="11"/>
      <c r="J1" s="12"/>
      <c r="K1" s="12"/>
      <c r="L1" s="12"/>
      <c r="M1" s="12"/>
      <c r="N1" s="13"/>
    </row>
    <row r="2" ht="14.25" customHeight="1">
      <c r="B2" s="11"/>
      <c r="C2" s="14" t="s">
        <v>23</v>
      </c>
      <c r="G2" s="15" t="s">
        <v>24</v>
      </c>
      <c r="H2" s="16">
        <v>46107.0</v>
      </c>
      <c r="J2" s="17" t="s">
        <v>25</v>
      </c>
      <c r="K2" s="18"/>
      <c r="L2" s="18"/>
      <c r="M2" s="18"/>
      <c r="N2" s="19"/>
    </row>
    <row r="3" ht="10.5" customHeight="1">
      <c r="B3" s="11"/>
      <c r="J3" s="12"/>
      <c r="K3" s="12"/>
      <c r="L3" s="12"/>
      <c r="M3" s="12"/>
      <c r="N3" s="13"/>
    </row>
    <row r="4" ht="14.25" customHeight="1">
      <c r="B4" s="20" t="s">
        <v>26</v>
      </c>
      <c r="C4" s="21" t="s">
        <v>27</v>
      </c>
      <c r="D4" s="22" t="s">
        <v>28</v>
      </c>
      <c r="E4" s="23" t="s">
        <v>29</v>
      </c>
      <c r="F4" s="23" t="s">
        <v>30</v>
      </c>
      <c r="G4" s="23" t="s">
        <v>31</v>
      </c>
      <c r="H4" s="22" t="s">
        <v>32</v>
      </c>
      <c r="J4" s="12" t="s">
        <v>27</v>
      </c>
      <c r="K4" s="12" t="s">
        <v>28</v>
      </c>
      <c r="L4" s="12" t="s">
        <v>31</v>
      </c>
      <c r="M4" s="24" t="s">
        <v>33</v>
      </c>
      <c r="N4" s="25" t="s">
        <v>34</v>
      </c>
    </row>
    <row r="5" ht="14.25" customHeight="1">
      <c r="B5" s="26">
        <v>1.0</v>
      </c>
      <c r="C5" s="27" t="s">
        <v>35</v>
      </c>
      <c r="D5" s="27" t="s">
        <v>36</v>
      </c>
      <c r="E5" s="27" t="s">
        <v>37</v>
      </c>
      <c r="F5" s="27"/>
      <c r="G5" s="27" t="s">
        <v>38</v>
      </c>
      <c r="H5" s="27"/>
      <c r="J5" s="12"/>
      <c r="K5" s="12"/>
      <c r="L5" s="12"/>
      <c r="M5" s="12"/>
      <c r="N5" s="13"/>
    </row>
    <row r="6" ht="14.25" customHeight="1">
      <c r="B6" s="28" t="str">
        <f t="shared" ref="B6:B54" si="1">B5+1</f>
        <v>2</v>
      </c>
      <c r="C6" s="29" t="s">
        <v>39</v>
      </c>
      <c r="D6" s="29" t="s">
        <v>40</v>
      </c>
      <c r="E6" s="29"/>
      <c r="F6" s="29"/>
      <c r="G6" s="29" t="s">
        <v>41</v>
      </c>
      <c r="H6" s="29"/>
      <c r="J6" s="12"/>
      <c r="K6" s="12"/>
      <c r="L6" s="12"/>
      <c r="M6" s="12"/>
      <c r="N6" s="13"/>
    </row>
    <row r="7" ht="14.25" customHeight="1">
      <c r="B7" s="28" t="str">
        <f t="shared" si="1"/>
        <v>3</v>
      </c>
      <c r="C7" s="30" t="s">
        <v>42</v>
      </c>
      <c r="D7" s="30" t="s">
        <v>43</v>
      </c>
      <c r="E7" s="29" t="s">
        <v>44</v>
      </c>
      <c r="F7" s="29"/>
      <c r="G7" s="29" t="s">
        <v>44</v>
      </c>
      <c r="H7" s="29"/>
      <c r="J7" s="12" t="s">
        <v>45</v>
      </c>
      <c r="K7" s="12" t="s">
        <v>46</v>
      </c>
      <c r="L7" s="12" t="s">
        <v>44</v>
      </c>
      <c r="M7" s="24" t="s">
        <v>47</v>
      </c>
      <c r="N7" s="13">
        <v>46107.0</v>
      </c>
    </row>
    <row r="8" ht="14.25" customHeight="1">
      <c r="B8" s="28" t="str">
        <f t="shared" si="1"/>
        <v>4</v>
      </c>
      <c r="C8" s="29" t="s">
        <v>48</v>
      </c>
      <c r="D8" s="29" t="s">
        <v>49</v>
      </c>
      <c r="E8" s="29" t="s">
        <v>50</v>
      </c>
      <c r="F8" s="29"/>
      <c r="G8" s="29" t="s">
        <v>50</v>
      </c>
      <c r="H8" s="29"/>
      <c r="J8" s="12"/>
      <c r="K8" s="12"/>
      <c r="L8" s="12"/>
      <c r="M8" s="12"/>
      <c r="N8" s="13"/>
    </row>
    <row r="9" ht="14.25" customHeight="1">
      <c r="B9" s="28" t="str">
        <f t="shared" si="1"/>
        <v>5</v>
      </c>
      <c r="C9" s="29" t="s">
        <v>51</v>
      </c>
      <c r="D9" s="29" t="s">
        <v>52</v>
      </c>
      <c r="E9" s="29" t="s">
        <v>53</v>
      </c>
      <c r="F9" s="29"/>
      <c r="G9" s="29" t="s">
        <v>54</v>
      </c>
      <c r="H9" s="29"/>
      <c r="J9" s="12"/>
      <c r="K9" s="12"/>
      <c r="L9" s="12"/>
      <c r="M9" s="12"/>
      <c r="N9" s="13"/>
    </row>
    <row r="10" ht="14.25" customHeight="1">
      <c r="B10" s="28" t="str">
        <f t="shared" si="1"/>
        <v>6</v>
      </c>
      <c r="C10" s="29" t="s">
        <v>55</v>
      </c>
      <c r="D10" s="29" t="s">
        <v>56</v>
      </c>
      <c r="E10" s="29" t="s">
        <v>57</v>
      </c>
      <c r="F10" s="29"/>
      <c r="G10" s="29" t="s">
        <v>57</v>
      </c>
      <c r="H10" s="29"/>
      <c r="J10" s="12"/>
      <c r="K10" s="12"/>
      <c r="L10" s="12"/>
      <c r="M10" s="12"/>
      <c r="N10" s="13"/>
    </row>
    <row r="11" ht="14.25" customHeight="1">
      <c r="B11" s="28" t="str">
        <f t="shared" si="1"/>
        <v>7</v>
      </c>
      <c r="C11" s="29" t="s">
        <v>58</v>
      </c>
      <c r="D11" s="29" t="s">
        <v>59</v>
      </c>
      <c r="E11" s="29"/>
      <c r="F11" s="29"/>
      <c r="G11" s="29"/>
      <c r="H11" s="29"/>
      <c r="J11" s="12"/>
      <c r="K11" s="12"/>
      <c r="L11" s="12"/>
      <c r="M11" s="12"/>
      <c r="N11" s="13"/>
    </row>
    <row r="12" ht="14.25" customHeight="1">
      <c r="B12" s="28" t="str">
        <f t="shared" si="1"/>
        <v>8</v>
      </c>
      <c r="C12" s="29" t="s">
        <v>60</v>
      </c>
      <c r="D12" s="29" t="s">
        <v>61</v>
      </c>
      <c r="E12" s="29" t="s">
        <v>62</v>
      </c>
      <c r="F12" s="29"/>
      <c r="G12" s="29" t="s">
        <v>62</v>
      </c>
      <c r="H12" s="29"/>
      <c r="J12" s="12"/>
      <c r="K12" s="12"/>
      <c r="L12" s="12"/>
      <c r="M12" s="12"/>
      <c r="N12" s="13"/>
    </row>
    <row r="13" ht="14.25" customHeight="1">
      <c r="B13" s="28" t="str">
        <f t="shared" si="1"/>
        <v>9</v>
      </c>
      <c r="C13" s="29" t="s">
        <v>63</v>
      </c>
      <c r="D13" s="29" t="s">
        <v>64</v>
      </c>
      <c r="E13" s="29" t="s">
        <v>65</v>
      </c>
      <c r="F13" s="29"/>
      <c r="G13" s="29" t="s">
        <v>65</v>
      </c>
      <c r="H13" s="29"/>
      <c r="J13" s="12"/>
      <c r="K13" s="12"/>
      <c r="L13" s="12"/>
      <c r="M13" s="12"/>
      <c r="N13" s="13"/>
    </row>
    <row r="14" ht="14.25" customHeight="1">
      <c r="B14" s="28" t="str">
        <f t="shared" si="1"/>
        <v>10</v>
      </c>
      <c r="C14" s="29" t="s">
        <v>66</v>
      </c>
      <c r="D14" s="29" t="s">
        <v>67</v>
      </c>
      <c r="E14" s="29" t="s">
        <v>68</v>
      </c>
      <c r="F14" s="29"/>
      <c r="G14" s="29" t="s">
        <v>68</v>
      </c>
      <c r="H14" s="29"/>
      <c r="J14" s="12"/>
      <c r="K14" s="12"/>
      <c r="L14" s="12"/>
      <c r="M14" s="12"/>
      <c r="N14" s="13"/>
    </row>
    <row r="15" ht="14.25" customHeight="1">
      <c r="B15" s="28" t="str">
        <f t="shared" si="1"/>
        <v>11</v>
      </c>
      <c r="C15" s="29" t="s">
        <v>69</v>
      </c>
      <c r="D15" s="29" t="s">
        <v>70</v>
      </c>
      <c r="E15" s="29"/>
      <c r="F15" s="29"/>
      <c r="G15" s="29"/>
      <c r="H15" s="29"/>
      <c r="J15" s="12"/>
      <c r="K15" s="12"/>
      <c r="L15" s="12"/>
      <c r="M15" s="12"/>
      <c r="N15" s="13"/>
    </row>
    <row r="16" ht="14.25" customHeight="1">
      <c r="B16" s="28" t="str">
        <f t="shared" si="1"/>
        <v>12</v>
      </c>
      <c r="C16" s="29" t="s">
        <v>71</v>
      </c>
      <c r="D16" s="29" t="s">
        <v>72</v>
      </c>
      <c r="E16" s="29"/>
      <c r="F16" s="29"/>
      <c r="G16" s="29" t="s">
        <v>73</v>
      </c>
      <c r="H16" s="29"/>
      <c r="J16" s="12"/>
      <c r="K16" s="12"/>
      <c r="L16" s="12"/>
      <c r="M16" s="12"/>
      <c r="N16" s="13"/>
    </row>
    <row r="17" ht="14.25" customHeight="1">
      <c r="B17" s="28" t="str">
        <f t="shared" si="1"/>
        <v>13</v>
      </c>
      <c r="C17" s="29" t="s">
        <v>74</v>
      </c>
      <c r="D17" s="29" t="s">
        <v>75</v>
      </c>
      <c r="E17" s="29"/>
      <c r="F17" s="29"/>
      <c r="G17" s="29" t="s">
        <v>76</v>
      </c>
      <c r="H17" s="29"/>
      <c r="J17" s="12"/>
      <c r="K17" s="12"/>
      <c r="L17" s="12"/>
      <c r="M17" s="12"/>
      <c r="N17" s="13"/>
    </row>
    <row r="18" ht="14.25" customHeight="1">
      <c r="B18" s="28" t="str">
        <f t="shared" si="1"/>
        <v>14</v>
      </c>
      <c r="C18" s="29" t="s">
        <v>77</v>
      </c>
      <c r="D18" s="29" t="s">
        <v>78</v>
      </c>
      <c r="E18" s="29" t="s">
        <v>79</v>
      </c>
      <c r="F18" s="29"/>
      <c r="G18" s="29" t="s">
        <v>79</v>
      </c>
      <c r="H18" s="29"/>
      <c r="J18" s="12"/>
      <c r="K18" s="12"/>
      <c r="L18" s="12"/>
      <c r="M18" s="12"/>
      <c r="N18" s="13"/>
    </row>
    <row r="19" ht="14.25" customHeight="1">
      <c r="B19" s="28" t="str">
        <f t="shared" si="1"/>
        <v>15</v>
      </c>
      <c r="C19" s="29" t="s">
        <v>80</v>
      </c>
      <c r="D19" s="29" t="s">
        <v>81</v>
      </c>
      <c r="E19" s="29" t="s">
        <v>82</v>
      </c>
      <c r="F19" s="29" t="s">
        <v>83</v>
      </c>
      <c r="G19" s="29" t="s">
        <v>84</v>
      </c>
      <c r="H19" s="29"/>
      <c r="J19" s="12"/>
      <c r="K19" s="12"/>
      <c r="L19" s="12"/>
      <c r="M19" s="12"/>
      <c r="N19" s="13"/>
    </row>
    <row r="20" ht="14.25" customHeight="1">
      <c r="B20" s="28" t="str">
        <f t="shared" si="1"/>
        <v>16</v>
      </c>
      <c r="C20" s="29" t="s">
        <v>85</v>
      </c>
      <c r="D20" s="29" t="s">
        <v>86</v>
      </c>
      <c r="E20" s="29" t="s">
        <v>82</v>
      </c>
      <c r="F20" s="29" t="s">
        <v>83</v>
      </c>
      <c r="G20" s="29" t="s">
        <v>87</v>
      </c>
      <c r="H20" s="29"/>
      <c r="J20" s="12"/>
      <c r="K20" s="12"/>
      <c r="L20" s="12"/>
      <c r="M20" s="12"/>
      <c r="N20" s="13"/>
    </row>
    <row r="21" ht="14.25" customHeight="1">
      <c r="B21" s="28" t="str">
        <f t="shared" si="1"/>
        <v>17</v>
      </c>
      <c r="C21" s="29" t="s">
        <v>88</v>
      </c>
      <c r="D21" s="29" t="s">
        <v>89</v>
      </c>
      <c r="E21" s="29" t="s">
        <v>90</v>
      </c>
      <c r="F21" s="29"/>
      <c r="G21" s="29" t="s">
        <v>90</v>
      </c>
      <c r="H21" s="29"/>
      <c r="J21" s="12"/>
      <c r="K21" s="12"/>
      <c r="L21" s="12"/>
      <c r="M21" s="12"/>
      <c r="N21" s="13"/>
    </row>
    <row r="22" ht="14.25" customHeight="1">
      <c r="B22" s="28" t="str">
        <f t="shared" si="1"/>
        <v>18</v>
      </c>
      <c r="C22" s="29" t="s">
        <v>91</v>
      </c>
      <c r="D22" s="29" t="s">
        <v>92</v>
      </c>
      <c r="E22" s="29" t="s">
        <v>93</v>
      </c>
      <c r="F22" s="29"/>
      <c r="G22" s="29" t="s">
        <v>93</v>
      </c>
      <c r="H22" s="29"/>
      <c r="J22" s="12"/>
      <c r="K22" s="12"/>
      <c r="L22" s="12"/>
      <c r="M22" s="12"/>
      <c r="N22" s="13"/>
    </row>
    <row r="23" ht="14.25" customHeight="1">
      <c r="B23" s="28" t="str">
        <f t="shared" si="1"/>
        <v>19</v>
      </c>
      <c r="C23" s="30" t="s">
        <v>94</v>
      </c>
      <c r="D23" s="30" t="s">
        <v>95</v>
      </c>
      <c r="E23" s="30" t="s">
        <v>96</v>
      </c>
      <c r="F23" s="30"/>
      <c r="G23" s="30" t="s">
        <v>96</v>
      </c>
      <c r="H23" s="29"/>
      <c r="J23" s="12" t="s">
        <v>97</v>
      </c>
      <c r="K23" s="12" t="s">
        <v>98</v>
      </c>
      <c r="L23" s="12" t="s">
        <v>99</v>
      </c>
      <c r="M23" s="24" t="s">
        <v>100</v>
      </c>
      <c r="N23" s="13">
        <v>46106.0</v>
      </c>
    </row>
    <row r="24" ht="14.25" customHeight="1">
      <c r="B24" s="28" t="str">
        <f t="shared" si="1"/>
        <v>20</v>
      </c>
      <c r="C24" s="29" t="s">
        <v>101</v>
      </c>
      <c r="D24" s="29" t="s">
        <v>102</v>
      </c>
      <c r="E24" s="29" t="s">
        <v>103</v>
      </c>
      <c r="F24" s="29"/>
      <c r="G24" s="29" t="s">
        <v>103</v>
      </c>
      <c r="H24" s="29"/>
      <c r="J24" s="12"/>
      <c r="K24" s="12"/>
      <c r="L24" s="12"/>
      <c r="M24" s="12"/>
      <c r="N24" s="13"/>
    </row>
    <row r="25" ht="14.25" customHeight="1">
      <c r="B25" s="28" t="str">
        <f t="shared" si="1"/>
        <v>21</v>
      </c>
      <c r="C25" s="29" t="s">
        <v>104</v>
      </c>
      <c r="D25" s="29" t="s">
        <v>105</v>
      </c>
      <c r="E25" s="29" t="s">
        <v>106</v>
      </c>
      <c r="F25" s="29"/>
      <c r="G25" s="29" t="s">
        <v>106</v>
      </c>
      <c r="H25" s="29"/>
      <c r="J25" s="12"/>
      <c r="K25" s="12"/>
      <c r="L25" s="12"/>
      <c r="M25" s="12"/>
      <c r="N25" s="13"/>
    </row>
    <row r="26" ht="14.25" customHeight="1">
      <c r="B26" s="28" t="str">
        <f t="shared" si="1"/>
        <v>22</v>
      </c>
      <c r="C26" s="29" t="s">
        <v>107</v>
      </c>
      <c r="D26" s="29" t="s">
        <v>108</v>
      </c>
      <c r="E26" s="29"/>
      <c r="F26" s="29"/>
      <c r="G26" s="29" t="s">
        <v>109</v>
      </c>
      <c r="H26" s="29"/>
      <c r="J26" s="12"/>
      <c r="K26" s="12"/>
      <c r="L26" s="12"/>
      <c r="M26" s="12"/>
      <c r="N26" s="13"/>
    </row>
    <row r="27" ht="14.25" customHeight="1">
      <c r="B27" s="28" t="str">
        <f t="shared" si="1"/>
        <v>23</v>
      </c>
      <c r="C27" s="29" t="s">
        <v>110</v>
      </c>
      <c r="D27" s="29" t="s">
        <v>111</v>
      </c>
      <c r="E27" s="29"/>
      <c r="F27" s="29"/>
      <c r="G27" s="29" t="s">
        <v>112</v>
      </c>
      <c r="H27" s="29"/>
      <c r="J27" s="12"/>
      <c r="K27" s="12"/>
      <c r="L27" s="12"/>
      <c r="M27" s="12"/>
      <c r="N27" s="13"/>
    </row>
    <row r="28" ht="14.25" customHeight="1">
      <c r="B28" s="28" t="str">
        <f t="shared" si="1"/>
        <v>24</v>
      </c>
      <c r="C28" s="29" t="s">
        <v>113</v>
      </c>
      <c r="D28" s="29" t="s">
        <v>114</v>
      </c>
      <c r="E28" s="29" t="s">
        <v>115</v>
      </c>
      <c r="F28" s="29"/>
      <c r="G28" s="29" t="s">
        <v>115</v>
      </c>
      <c r="H28" s="29"/>
      <c r="J28" s="12"/>
      <c r="K28" s="12"/>
      <c r="L28" s="12"/>
      <c r="M28" s="12"/>
      <c r="N28" s="13"/>
    </row>
    <row r="29" ht="14.25" customHeight="1">
      <c r="B29" s="28" t="str">
        <f t="shared" si="1"/>
        <v>25</v>
      </c>
      <c r="C29" s="29" t="s">
        <v>116</v>
      </c>
      <c r="D29" s="29" t="s">
        <v>117</v>
      </c>
      <c r="E29" s="29" t="s">
        <v>118</v>
      </c>
      <c r="F29" s="29"/>
      <c r="G29" s="29" t="s">
        <v>118</v>
      </c>
      <c r="H29" s="29"/>
      <c r="J29" s="12"/>
      <c r="K29" s="12"/>
      <c r="L29" s="12"/>
      <c r="M29" s="12"/>
      <c r="N29" s="13"/>
    </row>
    <row r="30" ht="14.25" customHeight="1">
      <c r="B30" s="28" t="str">
        <f t="shared" si="1"/>
        <v>26</v>
      </c>
      <c r="C30" s="29" t="s">
        <v>119</v>
      </c>
      <c r="D30" s="29" t="s">
        <v>120</v>
      </c>
      <c r="E30" s="29" t="s">
        <v>121</v>
      </c>
      <c r="F30" s="29"/>
      <c r="G30" s="29" t="s">
        <v>121</v>
      </c>
      <c r="H30" s="29"/>
      <c r="J30" s="12"/>
      <c r="K30" s="12"/>
      <c r="L30" s="12"/>
      <c r="M30" s="12"/>
      <c r="N30" s="13"/>
    </row>
    <row r="31" ht="14.25" customHeight="1">
      <c r="B31" s="28" t="str">
        <f t="shared" si="1"/>
        <v>27</v>
      </c>
      <c r="C31" s="29" t="s">
        <v>122</v>
      </c>
      <c r="D31" s="29" t="s">
        <v>123</v>
      </c>
      <c r="E31" s="29" t="s">
        <v>124</v>
      </c>
      <c r="F31" s="29"/>
      <c r="G31" s="29" t="s">
        <v>124</v>
      </c>
      <c r="H31" s="29"/>
      <c r="J31" s="12"/>
      <c r="K31" s="12"/>
      <c r="L31" s="12"/>
      <c r="M31" s="12"/>
      <c r="N31" s="13"/>
    </row>
    <row r="32" ht="14.25" customHeight="1">
      <c r="B32" s="28" t="str">
        <f t="shared" si="1"/>
        <v>28</v>
      </c>
      <c r="C32" s="29" t="s">
        <v>125</v>
      </c>
      <c r="D32" s="29" t="s">
        <v>126</v>
      </c>
      <c r="E32" s="29" t="s">
        <v>127</v>
      </c>
      <c r="F32" s="29" t="s">
        <v>83</v>
      </c>
      <c r="G32" s="29" t="s">
        <v>127</v>
      </c>
      <c r="H32" s="29"/>
      <c r="J32" s="12"/>
      <c r="K32" s="12"/>
      <c r="L32" s="12"/>
      <c r="M32" s="12"/>
      <c r="N32" s="13"/>
    </row>
    <row r="33" ht="14.25" customHeight="1">
      <c r="B33" s="28" t="str">
        <f t="shared" si="1"/>
        <v>29</v>
      </c>
      <c r="C33" s="29" t="s">
        <v>128</v>
      </c>
      <c r="D33" s="29" t="s">
        <v>129</v>
      </c>
      <c r="E33" s="29" t="s">
        <v>130</v>
      </c>
      <c r="F33" s="29"/>
      <c r="G33" s="29" t="s">
        <v>130</v>
      </c>
      <c r="H33" s="29"/>
      <c r="J33" s="12"/>
      <c r="K33" s="12"/>
      <c r="L33" s="12"/>
      <c r="M33" s="12"/>
      <c r="N33" s="13"/>
    </row>
    <row r="34" ht="14.25" customHeight="1">
      <c r="B34" s="28" t="str">
        <f t="shared" si="1"/>
        <v>30</v>
      </c>
      <c r="C34" s="29" t="s">
        <v>131</v>
      </c>
      <c r="D34" s="29" t="s">
        <v>132</v>
      </c>
      <c r="E34" s="29" t="s">
        <v>133</v>
      </c>
      <c r="F34" s="29"/>
      <c r="G34" s="29" t="s">
        <v>134</v>
      </c>
      <c r="H34" s="29"/>
      <c r="J34" s="12"/>
      <c r="K34" s="12"/>
      <c r="L34" s="12"/>
      <c r="M34" s="12"/>
      <c r="N34" s="13"/>
    </row>
    <row r="35" ht="14.25" customHeight="1">
      <c r="B35" s="28" t="str">
        <f t="shared" si="1"/>
        <v>31</v>
      </c>
      <c r="C35" s="29" t="s">
        <v>135</v>
      </c>
      <c r="D35" s="29" t="s">
        <v>136</v>
      </c>
      <c r="E35" s="29" t="s">
        <v>137</v>
      </c>
      <c r="F35" s="29"/>
      <c r="G35" s="29" t="s">
        <v>137</v>
      </c>
      <c r="H35" s="29"/>
      <c r="J35" s="12"/>
      <c r="K35" s="12"/>
      <c r="L35" s="12"/>
      <c r="M35" s="12"/>
      <c r="N35" s="13"/>
    </row>
    <row r="36" ht="14.25" customHeight="1">
      <c r="B36" s="28" t="str">
        <f t="shared" si="1"/>
        <v>32</v>
      </c>
      <c r="C36" s="29" t="s">
        <v>138</v>
      </c>
      <c r="D36" s="29" t="s">
        <v>139</v>
      </c>
      <c r="E36" s="29" t="s">
        <v>140</v>
      </c>
      <c r="F36" s="29"/>
      <c r="G36" s="29" t="s">
        <v>141</v>
      </c>
      <c r="H36" s="29"/>
      <c r="J36" s="12"/>
      <c r="K36" s="12"/>
      <c r="L36" s="12"/>
      <c r="M36" s="12"/>
      <c r="N36" s="13"/>
    </row>
    <row r="37" ht="14.25" customHeight="1">
      <c r="B37" s="28" t="str">
        <f t="shared" si="1"/>
        <v>33</v>
      </c>
      <c r="C37" s="29" t="s">
        <v>142</v>
      </c>
      <c r="D37" s="29" t="s">
        <v>143</v>
      </c>
      <c r="E37" s="29" t="s">
        <v>144</v>
      </c>
      <c r="F37" s="29"/>
      <c r="G37" s="29" t="s">
        <v>145</v>
      </c>
      <c r="H37" s="29"/>
      <c r="J37" s="12"/>
      <c r="K37" s="12"/>
      <c r="L37" s="12"/>
      <c r="M37" s="12"/>
      <c r="N37" s="13"/>
    </row>
    <row r="38" ht="14.25" customHeight="1">
      <c r="B38" s="28" t="str">
        <f t="shared" si="1"/>
        <v>34</v>
      </c>
      <c r="C38" s="29" t="s">
        <v>146</v>
      </c>
      <c r="D38" s="29" t="s">
        <v>147</v>
      </c>
      <c r="E38" s="29" t="s">
        <v>148</v>
      </c>
      <c r="F38" s="29"/>
      <c r="G38" s="29" t="s">
        <v>148</v>
      </c>
      <c r="H38" s="29"/>
      <c r="J38" s="12"/>
      <c r="K38" s="12"/>
      <c r="L38" s="12"/>
      <c r="M38" s="12"/>
      <c r="N38" s="13"/>
    </row>
    <row r="39" ht="14.25" customHeight="1">
      <c r="B39" s="28" t="str">
        <f t="shared" si="1"/>
        <v>35</v>
      </c>
      <c r="C39" s="29" t="s">
        <v>149</v>
      </c>
      <c r="D39" s="29" t="s">
        <v>150</v>
      </c>
      <c r="E39" s="29" t="s">
        <v>151</v>
      </c>
      <c r="F39" s="29"/>
      <c r="G39" s="29" t="s">
        <v>151</v>
      </c>
      <c r="H39" s="29"/>
      <c r="J39" s="12"/>
      <c r="K39" s="12"/>
      <c r="L39" s="12"/>
      <c r="M39" s="12"/>
      <c r="N39" s="13"/>
    </row>
    <row r="40" ht="14.25" customHeight="1">
      <c r="B40" s="28" t="str">
        <f t="shared" si="1"/>
        <v>36</v>
      </c>
      <c r="C40" s="29" t="s">
        <v>152</v>
      </c>
      <c r="D40" s="29" t="s">
        <v>153</v>
      </c>
      <c r="E40" s="29" t="s">
        <v>154</v>
      </c>
      <c r="F40" s="29" t="s">
        <v>83</v>
      </c>
      <c r="G40" s="29" t="s">
        <v>155</v>
      </c>
      <c r="H40" s="29"/>
      <c r="J40" s="12"/>
      <c r="K40" s="12"/>
      <c r="L40" s="12"/>
      <c r="M40" s="12"/>
      <c r="N40" s="13"/>
    </row>
    <row r="41" ht="14.25" customHeight="1">
      <c r="B41" s="28" t="str">
        <f t="shared" si="1"/>
        <v>37</v>
      </c>
      <c r="C41" s="29" t="s">
        <v>156</v>
      </c>
      <c r="D41" s="29" t="s">
        <v>157</v>
      </c>
      <c r="E41" s="29"/>
      <c r="F41" s="29"/>
      <c r="G41" s="29"/>
      <c r="H41" s="29"/>
      <c r="J41" s="12"/>
      <c r="K41" s="12"/>
      <c r="L41" s="12"/>
      <c r="M41" s="12"/>
      <c r="N41" s="13"/>
    </row>
    <row r="42" ht="14.25" customHeight="1">
      <c r="B42" s="28" t="str">
        <f t="shared" si="1"/>
        <v>38</v>
      </c>
      <c r="C42" s="29" t="s">
        <v>158</v>
      </c>
      <c r="D42" s="29" t="s">
        <v>159</v>
      </c>
      <c r="E42" s="29" t="s">
        <v>160</v>
      </c>
      <c r="F42" s="29" t="s">
        <v>83</v>
      </c>
      <c r="G42" s="29" t="s">
        <v>160</v>
      </c>
      <c r="H42" s="29"/>
      <c r="J42" s="12"/>
      <c r="K42" s="12"/>
      <c r="L42" s="12"/>
      <c r="M42" s="12"/>
      <c r="N42" s="13"/>
    </row>
    <row r="43" ht="14.25" customHeight="1">
      <c r="B43" s="28" t="str">
        <f t="shared" si="1"/>
        <v>39</v>
      </c>
      <c r="C43" s="29" t="s">
        <v>161</v>
      </c>
      <c r="D43" s="29" t="s">
        <v>162</v>
      </c>
      <c r="E43" s="29" t="s">
        <v>163</v>
      </c>
      <c r="F43" s="29"/>
      <c r="G43" s="29" t="s">
        <v>164</v>
      </c>
      <c r="H43" s="29"/>
      <c r="J43" s="12"/>
      <c r="K43" s="12"/>
      <c r="L43" s="12"/>
      <c r="M43" s="12"/>
      <c r="N43" s="13"/>
    </row>
    <row r="44" ht="14.25" customHeight="1">
      <c r="B44" s="28" t="str">
        <f t="shared" si="1"/>
        <v>40</v>
      </c>
      <c r="C44" s="29" t="s">
        <v>165</v>
      </c>
      <c r="D44" s="29" t="s">
        <v>166</v>
      </c>
      <c r="E44" s="29" t="s">
        <v>167</v>
      </c>
      <c r="F44" s="29"/>
      <c r="G44" s="29" t="s">
        <v>167</v>
      </c>
      <c r="H44" s="29"/>
      <c r="J44" s="12"/>
      <c r="K44" s="12"/>
      <c r="L44" s="12"/>
      <c r="M44" s="12"/>
      <c r="N44" s="13"/>
    </row>
    <row r="45" ht="14.25" customHeight="1">
      <c r="B45" s="28" t="str">
        <f t="shared" si="1"/>
        <v>41</v>
      </c>
      <c r="C45" s="29" t="s">
        <v>168</v>
      </c>
      <c r="D45" s="29" t="s">
        <v>169</v>
      </c>
      <c r="E45" s="29" t="s">
        <v>170</v>
      </c>
      <c r="F45" s="29"/>
      <c r="G45" s="29" t="s">
        <v>170</v>
      </c>
      <c r="H45" s="29"/>
      <c r="J45" s="12"/>
      <c r="K45" s="12"/>
      <c r="L45" s="12"/>
      <c r="M45" s="12"/>
      <c r="N45" s="13"/>
    </row>
    <row r="46" ht="14.25" customHeight="1">
      <c r="B46" s="28" t="str">
        <f t="shared" si="1"/>
        <v>42</v>
      </c>
      <c r="C46" s="29" t="s">
        <v>171</v>
      </c>
      <c r="D46" s="29" t="s">
        <v>172</v>
      </c>
      <c r="E46" s="29"/>
      <c r="F46" s="29"/>
      <c r="G46" s="29" t="s">
        <v>173</v>
      </c>
      <c r="H46" s="29"/>
      <c r="J46" s="12"/>
      <c r="K46" s="12"/>
      <c r="L46" s="12"/>
      <c r="M46" s="12"/>
      <c r="N46" s="13"/>
    </row>
    <row r="47" ht="14.25" customHeight="1">
      <c r="B47" s="28" t="str">
        <f t="shared" si="1"/>
        <v>43</v>
      </c>
      <c r="C47" s="29" t="s">
        <v>174</v>
      </c>
      <c r="D47" s="29" t="s">
        <v>175</v>
      </c>
      <c r="E47" s="29" t="s">
        <v>176</v>
      </c>
      <c r="F47" s="29"/>
      <c r="G47" s="29" t="s">
        <v>176</v>
      </c>
      <c r="H47" s="29"/>
      <c r="J47" s="12"/>
      <c r="K47" s="12"/>
      <c r="L47" s="12"/>
      <c r="M47" s="12"/>
      <c r="N47" s="13"/>
    </row>
    <row r="48" ht="14.25" customHeight="1">
      <c r="B48" s="28" t="str">
        <f t="shared" si="1"/>
        <v>44</v>
      </c>
      <c r="C48" s="29" t="s">
        <v>177</v>
      </c>
      <c r="D48" s="29" t="s">
        <v>178</v>
      </c>
      <c r="E48" s="29" t="s">
        <v>179</v>
      </c>
      <c r="F48" s="29"/>
      <c r="G48" s="29" t="s">
        <v>179</v>
      </c>
      <c r="H48" s="29"/>
      <c r="J48" s="12"/>
      <c r="K48" s="12"/>
      <c r="L48" s="12"/>
      <c r="M48" s="12"/>
      <c r="N48" s="13"/>
    </row>
    <row r="49" ht="14.25" customHeight="1">
      <c r="B49" s="28" t="str">
        <f t="shared" si="1"/>
        <v>45</v>
      </c>
      <c r="C49" s="29" t="s">
        <v>180</v>
      </c>
      <c r="D49" s="29" t="s">
        <v>181</v>
      </c>
      <c r="E49" s="29"/>
      <c r="F49" s="29"/>
      <c r="G49" s="29" t="s">
        <v>173</v>
      </c>
      <c r="H49" s="29"/>
      <c r="J49" s="12"/>
      <c r="K49" s="12"/>
      <c r="L49" s="12"/>
      <c r="M49" s="12"/>
      <c r="N49" s="13"/>
    </row>
    <row r="50" ht="14.25" customHeight="1">
      <c r="B50" s="28" t="str">
        <f t="shared" si="1"/>
        <v>46</v>
      </c>
      <c r="C50" s="29" t="s">
        <v>182</v>
      </c>
      <c r="D50" s="29" t="s">
        <v>182</v>
      </c>
      <c r="E50" s="29" t="s">
        <v>182</v>
      </c>
      <c r="F50" s="29" t="s">
        <v>182</v>
      </c>
      <c r="G50" s="29" t="s">
        <v>182</v>
      </c>
      <c r="H50" s="29"/>
      <c r="J50" s="12"/>
      <c r="K50" s="12"/>
      <c r="L50" s="12"/>
      <c r="M50" s="12"/>
      <c r="N50" s="13"/>
    </row>
    <row r="51" ht="14.25" customHeight="1">
      <c r="B51" s="28" t="str">
        <f t="shared" si="1"/>
        <v>47</v>
      </c>
      <c r="C51" s="29" t="s">
        <v>182</v>
      </c>
      <c r="D51" s="29" t="s">
        <v>182</v>
      </c>
      <c r="E51" s="29" t="s">
        <v>182</v>
      </c>
      <c r="F51" s="29" t="s">
        <v>182</v>
      </c>
      <c r="G51" s="29" t="s">
        <v>182</v>
      </c>
      <c r="H51" s="29"/>
      <c r="J51" s="12"/>
      <c r="K51" s="12"/>
      <c r="L51" s="12"/>
      <c r="M51" s="12"/>
      <c r="N51" s="13"/>
    </row>
    <row r="52" ht="14.25" customHeight="1">
      <c r="B52" s="28" t="str">
        <f t="shared" si="1"/>
        <v>48</v>
      </c>
      <c r="C52" s="29" t="s">
        <v>182</v>
      </c>
      <c r="D52" s="29" t="s">
        <v>182</v>
      </c>
      <c r="E52" s="29" t="s">
        <v>182</v>
      </c>
      <c r="F52" s="29" t="s">
        <v>182</v>
      </c>
      <c r="G52" s="29" t="s">
        <v>182</v>
      </c>
      <c r="H52" s="29"/>
      <c r="J52" s="12"/>
      <c r="K52" s="12"/>
      <c r="L52" s="12"/>
      <c r="M52" s="12"/>
      <c r="N52" s="13"/>
    </row>
    <row r="53" ht="14.25" customHeight="1">
      <c r="B53" s="28" t="str">
        <f t="shared" si="1"/>
        <v>49</v>
      </c>
      <c r="C53" s="29" t="s">
        <v>182</v>
      </c>
      <c r="D53" s="29" t="s">
        <v>182</v>
      </c>
      <c r="E53" s="29" t="s">
        <v>182</v>
      </c>
      <c r="F53" s="29" t="s">
        <v>182</v>
      </c>
      <c r="G53" s="29" t="s">
        <v>182</v>
      </c>
      <c r="H53" s="29"/>
      <c r="J53" s="12"/>
      <c r="K53" s="12"/>
      <c r="L53" s="12"/>
      <c r="M53" s="12"/>
      <c r="N53" s="13"/>
    </row>
    <row r="54" ht="14.25" customHeight="1">
      <c r="B54" s="28" t="str">
        <f t="shared" si="1"/>
        <v>50</v>
      </c>
      <c r="C54" s="29" t="s">
        <v>182</v>
      </c>
      <c r="D54" s="29" t="s">
        <v>182</v>
      </c>
      <c r="E54" s="29" t="s">
        <v>182</v>
      </c>
      <c r="F54" s="29" t="s">
        <v>182</v>
      </c>
      <c r="G54" s="29" t="s">
        <v>182</v>
      </c>
      <c r="H54" s="29"/>
      <c r="J54" s="12"/>
      <c r="K54" s="12"/>
      <c r="L54" s="12"/>
      <c r="M54" s="12"/>
      <c r="N54" s="13"/>
    </row>
    <row r="55" ht="14.25" customHeight="1">
      <c r="B55" s="28"/>
      <c r="C55" s="29"/>
      <c r="D55" s="29"/>
      <c r="E55" s="29"/>
      <c r="F55" s="29"/>
      <c r="G55" s="29"/>
      <c r="H55" s="29"/>
      <c r="J55" s="12"/>
      <c r="K55" s="12"/>
      <c r="L55" s="12"/>
      <c r="M55" s="12"/>
      <c r="N55" s="13"/>
    </row>
    <row r="56" ht="14.25" customHeight="1">
      <c r="B56" s="28"/>
      <c r="C56" s="29"/>
      <c r="D56" s="29"/>
      <c r="E56" s="29"/>
      <c r="F56" s="29"/>
      <c r="G56" s="29"/>
      <c r="H56" s="29"/>
      <c r="J56" s="12"/>
      <c r="K56" s="12"/>
      <c r="L56" s="12"/>
      <c r="M56" s="12"/>
      <c r="N56" s="13"/>
    </row>
    <row r="57" ht="14.25" customHeight="1">
      <c r="B57" s="28"/>
      <c r="C57" s="29"/>
      <c r="D57" s="29"/>
      <c r="E57" s="29"/>
      <c r="F57" s="29"/>
      <c r="G57" s="29"/>
      <c r="H57" s="29"/>
      <c r="J57" s="12"/>
      <c r="K57" s="12"/>
      <c r="L57" s="12"/>
      <c r="M57" s="12"/>
      <c r="N57" s="13"/>
    </row>
    <row r="58" ht="14.25" customHeight="1">
      <c r="B58" s="28"/>
      <c r="C58" s="29"/>
      <c r="D58" s="29"/>
      <c r="E58" s="29"/>
      <c r="F58" s="29"/>
      <c r="G58" s="29"/>
      <c r="H58" s="29"/>
      <c r="J58" s="12"/>
      <c r="K58" s="12"/>
      <c r="L58" s="12"/>
      <c r="M58" s="12"/>
      <c r="N58" s="13"/>
    </row>
    <row r="59" ht="14.25" customHeight="1">
      <c r="B59" s="28"/>
      <c r="C59" s="29"/>
      <c r="D59" s="29"/>
      <c r="E59" s="29"/>
      <c r="F59" s="29"/>
      <c r="G59" s="29"/>
      <c r="H59" s="29"/>
      <c r="J59" s="12"/>
      <c r="K59" s="12"/>
      <c r="L59" s="12"/>
      <c r="M59" s="12"/>
      <c r="N59" s="13"/>
    </row>
    <row r="60" ht="14.25" customHeight="1">
      <c r="B60" s="28"/>
      <c r="C60" s="29"/>
      <c r="D60" s="29"/>
      <c r="E60" s="29"/>
      <c r="F60" s="29"/>
      <c r="G60" s="29"/>
      <c r="H60" s="29"/>
      <c r="J60" s="12"/>
      <c r="K60" s="12"/>
      <c r="L60" s="12"/>
      <c r="M60" s="12"/>
      <c r="N60" s="13"/>
    </row>
    <row r="61" ht="14.25" customHeight="1">
      <c r="B61" s="28"/>
      <c r="C61" s="29"/>
      <c r="D61" s="29"/>
      <c r="E61" s="29"/>
      <c r="F61" s="29"/>
      <c r="G61" s="29"/>
      <c r="H61" s="29"/>
      <c r="J61" s="12"/>
      <c r="K61" s="12"/>
      <c r="L61" s="12"/>
      <c r="M61" s="12"/>
      <c r="N61" s="13"/>
    </row>
    <row r="62" ht="14.25" customHeight="1">
      <c r="B62" s="28"/>
      <c r="C62" s="29"/>
      <c r="D62" s="29"/>
      <c r="E62" s="29"/>
      <c r="F62" s="29"/>
      <c r="G62" s="29"/>
      <c r="H62" s="29"/>
      <c r="J62" s="12"/>
      <c r="K62" s="12"/>
      <c r="L62" s="12"/>
      <c r="M62" s="12"/>
      <c r="N62" s="13"/>
    </row>
    <row r="63" ht="14.25" customHeight="1">
      <c r="B63" s="11"/>
      <c r="C63" s="1"/>
      <c r="D63" s="1"/>
      <c r="E63" s="1"/>
      <c r="F63" s="1"/>
      <c r="G63" s="1"/>
      <c r="H63" s="1"/>
      <c r="J63" s="12"/>
      <c r="K63" s="12"/>
      <c r="L63" s="12"/>
      <c r="M63" s="12"/>
      <c r="N63" s="13"/>
    </row>
    <row r="64" ht="14.25" customHeight="1">
      <c r="B64" s="11"/>
      <c r="J64" s="12"/>
      <c r="K64" s="12"/>
      <c r="L64" s="12"/>
      <c r="M64" s="12"/>
      <c r="N64" s="13"/>
    </row>
    <row r="65" ht="14.25" customHeight="1">
      <c r="B65" s="11"/>
      <c r="J65" s="12"/>
      <c r="K65" s="12"/>
      <c r="L65" s="12"/>
      <c r="M65" s="12"/>
      <c r="N65" s="13"/>
    </row>
    <row r="66" ht="14.25" customHeight="1">
      <c r="B66" s="11"/>
      <c r="J66" s="12"/>
      <c r="K66" s="12"/>
      <c r="L66" s="12"/>
      <c r="M66" s="12"/>
      <c r="N66" s="13"/>
    </row>
    <row r="67" ht="14.25" customHeight="1">
      <c r="B67" s="11"/>
      <c r="J67" s="12"/>
      <c r="K67" s="12"/>
      <c r="L67" s="12"/>
      <c r="M67" s="12"/>
      <c r="N67" s="13"/>
    </row>
    <row r="68" ht="14.25" customHeight="1">
      <c r="B68" s="11"/>
      <c r="J68" s="12"/>
      <c r="K68" s="12"/>
      <c r="L68" s="12"/>
      <c r="M68" s="12"/>
      <c r="N68" s="13"/>
    </row>
    <row r="69" ht="14.25" customHeight="1">
      <c r="B69" s="11"/>
      <c r="J69" s="12"/>
      <c r="K69" s="12"/>
      <c r="L69" s="12"/>
      <c r="M69" s="12"/>
      <c r="N69" s="13"/>
    </row>
    <row r="70" ht="14.25" customHeight="1">
      <c r="B70" s="11"/>
      <c r="J70" s="12"/>
      <c r="K70" s="12"/>
      <c r="L70" s="12"/>
      <c r="M70" s="12"/>
      <c r="N70" s="13"/>
    </row>
    <row r="71" ht="14.25" customHeight="1">
      <c r="B71" s="11"/>
      <c r="J71" s="12"/>
      <c r="K71" s="12"/>
      <c r="L71" s="12"/>
      <c r="M71" s="12"/>
      <c r="N71" s="13"/>
    </row>
    <row r="72" ht="14.25" customHeight="1">
      <c r="B72" s="11"/>
      <c r="J72" s="12"/>
      <c r="K72" s="12"/>
      <c r="L72" s="12"/>
      <c r="M72" s="12"/>
      <c r="N72" s="13"/>
    </row>
    <row r="73" ht="14.25" customHeight="1">
      <c r="B73" s="11"/>
      <c r="J73" s="12"/>
      <c r="K73" s="12"/>
      <c r="L73" s="12"/>
      <c r="M73" s="12"/>
      <c r="N73" s="13"/>
    </row>
    <row r="74" ht="14.25" customHeight="1">
      <c r="B74" s="11"/>
      <c r="J74" s="12"/>
      <c r="K74" s="12"/>
      <c r="L74" s="12"/>
      <c r="M74" s="12"/>
      <c r="N74" s="13"/>
    </row>
    <row r="75" ht="14.25" customHeight="1">
      <c r="B75" s="11"/>
      <c r="J75" s="12"/>
      <c r="K75" s="12"/>
      <c r="L75" s="12"/>
      <c r="M75" s="12"/>
      <c r="N75" s="13"/>
    </row>
    <row r="76" ht="14.25" customHeight="1">
      <c r="B76" s="11"/>
      <c r="J76" s="12"/>
      <c r="K76" s="12"/>
      <c r="L76" s="12"/>
      <c r="M76" s="12"/>
      <c r="N76" s="13"/>
    </row>
    <row r="77" ht="14.25" customHeight="1">
      <c r="B77" s="11"/>
      <c r="J77" s="12"/>
      <c r="K77" s="12"/>
      <c r="L77" s="12"/>
      <c r="M77" s="12"/>
      <c r="N77" s="13"/>
    </row>
    <row r="78" ht="14.25" customHeight="1">
      <c r="B78" s="11"/>
      <c r="J78" s="12"/>
      <c r="K78" s="12"/>
      <c r="L78" s="12"/>
      <c r="M78" s="12"/>
      <c r="N78" s="13"/>
    </row>
    <row r="79" ht="14.25" customHeight="1">
      <c r="B79" s="11"/>
      <c r="J79" s="12"/>
      <c r="K79" s="12"/>
      <c r="L79" s="12"/>
      <c r="M79" s="12"/>
      <c r="N79" s="13"/>
    </row>
    <row r="80" ht="14.25" customHeight="1">
      <c r="B80" s="11"/>
      <c r="J80" s="12"/>
      <c r="K80" s="12"/>
      <c r="L80" s="12"/>
      <c r="M80" s="12"/>
      <c r="N80" s="13"/>
    </row>
    <row r="81" ht="14.25" customHeight="1">
      <c r="B81" s="11"/>
      <c r="J81" s="12"/>
      <c r="K81" s="12"/>
      <c r="L81" s="12"/>
      <c r="M81" s="12"/>
      <c r="N81" s="13"/>
    </row>
    <row r="82" ht="14.25" customHeight="1">
      <c r="B82" s="11"/>
      <c r="J82" s="12"/>
      <c r="K82" s="12"/>
      <c r="L82" s="12"/>
      <c r="M82" s="12"/>
      <c r="N82" s="13"/>
    </row>
    <row r="83" ht="14.25" customHeight="1">
      <c r="B83" s="11"/>
      <c r="J83" s="12"/>
      <c r="K83" s="12"/>
      <c r="L83" s="12"/>
      <c r="M83" s="12"/>
      <c r="N83" s="13"/>
    </row>
    <row r="84" ht="14.25" customHeight="1">
      <c r="B84" s="11"/>
      <c r="J84" s="12"/>
      <c r="K84" s="12"/>
      <c r="L84" s="12"/>
      <c r="M84" s="12"/>
      <c r="N84" s="13"/>
    </row>
    <row r="85" ht="14.25" customHeight="1">
      <c r="B85" s="11"/>
      <c r="J85" s="12"/>
      <c r="K85" s="12"/>
      <c r="L85" s="12"/>
      <c r="M85" s="12"/>
      <c r="N85" s="13"/>
    </row>
    <row r="86" ht="14.25" customHeight="1">
      <c r="B86" s="11"/>
      <c r="J86" s="12"/>
      <c r="K86" s="12"/>
      <c r="L86" s="12"/>
      <c r="M86" s="12"/>
      <c r="N86" s="13"/>
    </row>
    <row r="87" ht="14.25" customHeight="1">
      <c r="B87" s="11"/>
      <c r="J87" s="12"/>
      <c r="K87" s="12"/>
      <c r="L87" s="12"/>
      <c r="M87" s="12"/>
      <c r="N87" s="13"/>
    </row>
    <row r="88" ht="14.25" customHeight="1">
      <c r="B88" s="11"/>
      <c r="J88" s="12"/>
      <c r="K88" s="12"/>
      <c r="L88" s="12"/>
      <c r="M88" s="12"/>
      <c r="N88" s="13"/>
    </row>
    <row r="89" ht="14.25" customHeight="1">
      <c r="B89" s="11"/>
      <c r="J89" s="12"/>
      <c r="K89" s="12"/>
      <c r="L89" s="12"/>
      <c r="M89" s="12"/>
      <c r="N89" s="13"/>
    </row>
    <row r="90" ht="14.25" customHeight="1">
      <c r="B90" s="11"/>
      <c r="J90" s="12"/>
      <c r="K90" s="12"/>
      <c r="L90" s="12"/>
      <c r="M90" s="12"/>
      <c r="N90" s="13"/>
    </row>
    <row r="91" ht="14.25" customHeight="1">
      <c r="B91" s="11"/>
      <c r="J91" s="12"/>
      <c r="K91" s="12"/>
      <c r="L91" s="12"/>
      <c r="M91" s="12"/>
      <c r="N91" s="13"/>
    </row>
    <row r="92" ht="14.25" customHeight="1">
      <c r="B92" s="11"/>
      <c r="J92" s="12"/>
      <c r="K92" s="12"/>
      <c r="L92" s="12"/>
      <c r="M92" s="12"/>
      <c r="N92" s="13"/>
    </row>
    <row r="93" ht="14.25" customHeight="1">
      <c r="B93" s="11"/>
      <c r="J93" s="12"/>
      <c r="K93" s="12"/>
      <c r="L93" s="12"/>
      <c r="M93" s="12"/>
      <c r="N93" s="13"/>
    </row>
    <row r="94" ht="14.25" customHeight="1">
      <c r="B94" s="11"/>
      <c r="J94" s="12"/>
      <c r="K94" s="12"/>
      <c r="L94" s="12"/>
      <c r="M94" s="12"/>
      <c r="N94" s="13"/>
    </row>
    <row r="95" ht="14.25" customHeight="1">
      <c r="B95" s="11"/>
      <c r="J95" s="12"/>
      <c r="K95" s="12"/>
      <c r="L95" s="12"/>
      <c r="M95" s="12"/>
      <c r="N95" s="13"/>
    </row>
    <row r="96" ht="14.25" customHeight="1">
      <c r="B96" s="11"/>
      <c r="J96" s="12"/>
      <c r="K96" s="12"/>
      <c r="L96" s="12"/>
      <c r="M96" s="12"/>
      <c r="N96" s="13"/>
    </row>
    <row r="97" ht="14.25" customHeight="1">
      <c r="B97" s="11"/>
      <c r="J97" s="12"/>
      <c r="K97" s="12"/>
      <c r="L97" s="12"/>
      <c r="M97" s="12"/>
      <c r="N97" s="13"/>
    </row>
    <row r="98" ht="14.25" customHeight="1">
      <c r="B98" s="11"/>
      <c r="J98" s="12"/>
      <c r="K98" s="12"/>
      <c r="L98" s="12"/>
      <c r="M98" s="12"/>
      <c r="N98" s="13"/>
    </row>
    <row r="99" ht="14.25" customHeight="1">
      <c r="B99" s="11"/>
      <c r="J99" s="12"/>
      <c r="K99" s="12"/>
      <c r="L99" s="12"/>
      <c r="M99" s="12"/>
      <c r="N99" s="13"/>
    </row>
    <row r="100" ht="14.25" customHeight="1">
      <c r="B100" s="11"/>
      <c r="J100" s="12"/>
      <c r="K100" s="12"/>
      <c r="L100" s="12"/>
      <c r="M100" s="12"/>
      <c r="N100" s="13"/>
    </row>
  </sheetData>
  <mergeCells count="1">
    <mergeCell ref="J2:N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4.43" defaultRowHeight="15.0"/>
  <cols>
    <col customWidth="1" min="1" max="1" width="7.43"/>
    <col customWidth="1" min="2" max="8" width="9.0"/>
    <col customWidth="1" min="9" max="9" width="10.43"/>
    <col customWidth="1" min="10" max="10" width="9.0"/>
    <col customWidth="1" min="11" max="11" width="8.0"/>
    <col customWidth="1" min="12" max="12" width="8.43"/>
    <col customWidth="1" min="13" max="13" width="5.86"/>
    <col customWidth="1" min="14" max="14" width="26.43"/>
    <col customWidth="1" min="15" max="15" width="7.0"/>
    <col customWidth="1" min="16" max="16" width="17.29"/>
    <col customWidth="1" min="17" max="17" width="9.0"/>
    <col customWidth="1" min="18" max="18" width="18.29"/>
    <col customWidth="1" min="19" max="19" width="6.57"/>
    <col customWidth="1" min="20" max="20" width="12.86"/>
    <col customWidth="1" min="21" max="21" width="9.29"/>
    <col customWidth="1" min="22" max="22" width="7.0"/>
    <col customWidth="1" min="23" max="23" width="12.14"/>
  </cols>
  <sheetData>
    <row r="1" ht="17.25" customHeight="1">
      <c r="A1" s="31"/>
      <c r="B1" s="31"/>
      <c r="C1" s="31"/>
      <c r="D1" s="31"/>
      <c r="E1" s="31"/>
      <c r="F1" s="31"/>
      <c r="G1" s="31"/>
      <c r="H1" s="31"/>
      <c r="I1" s="32" t="s">
        <v>183</v>
      </c>
      <c r="J1" s="31"/>
      <c r="K1" s="31"/>
      <c r="L1" s="31"/>
      <c r="M1" s="33" t="s">
        <v>184</v>
      </c>
      <c r="N1" s="31"/>
      <c r="O1" s="31"/>
      <c r="P1" s="31"/>
      <c r="Q1" s="31"/>
      <c r="R1" s="31"/>
      <c r="S1" s="34"/>
      <c r="T1" s="31"/>
      <c r="U1" s="35"/>
      <c r="V1" s="35"/>
      <c r="W1" s="35"/>
    </row>
    <row r="2" ht="64.5" customHeight="1">
      <c r="A2" s="36" t="str">
        <f>N2</f>
        <v>令和08年度 片岡農産組合役員編成表</v>
      </c>
      <c r="J2" s="37"/>
      <c r="K2" s="31"/>
      <c r="L2" s="38"/>
      <c r="M2" s="39" t="str">
        <f>'エビデンス'!$F$4</f>
        <v>08</v>
      </c>
      <c r="N2" s="40" t="str">
        <f>"令和"&amp;M2&amp;"年度 片岡農産組合役員編成表"</f>
        <v>令和08年度 片岡農産組合役員編成表</v>
      </c>
      <c r="O2" s="41"/>
      <c r="P2" s="38" t="s">
        <v>184</v>
      </c>
      <c r="Q2" s="38"/>
      <c r="R2" s="38"/>
      <c r="S2" s="42" t="s">
        <v>185</v>
      </c>
      <c r="T2" s="38"/>
      <c r="U2" s="31"/>
      <c r="V2" s="31"/>
      <c r="W2" s="31"/>
    </row>
    <row r="3" ht="20.25" customHeight="1">
      <c r="A3" s="43" t="s">
        <v>186</v>
      </c>
      <c r="B3" s="41"/>
      <c r="C3" s="43" t="s">
        <v>187</v>
      </c>
      <c r="D3" s="44"/>
      <c r="E3" s="41"/>
      <c r="F3" s="43" t="s">
        <v>27</v>
      </c>
      <c r="G3" s="41"/>
      <c r="H3" s="43" t="s">
        <v>188</v>
      </c>
      <c r="I3" s="41"/>
      <c r="J3" s="45"/>
      <c r="K3" s="31"/>
      <c r="L3" s="38"/>
      <c r="M3" s="46" t="s">
        <v>189</v>
      </c>
      <c r="N3" s="38" t="s">
        <v>190</v>
      </c>
      <c r="O3" s="38" t="s">
        <v>191</v>
      </c>
      <c r="P3" s="38"/>
      <c r="Q3" s="38"/>
      <c r="R3" s="38"/>
      <c r="S3" s="39" t="s">
        <v>189</v>
      </c>
      <c r="T3" s="47" t="s">
        <v>192</v>
      </c>
      <c r="U3" s="48" t="s">
        <v>193</v>
      </c>
      <c r="V3" s="48" t="s">
        <v>30</v>
      </c>
      <c r="W3" s="48" t="s">
        <v>194</v>
      </c>
    </row>
    <row r="4" ht="20.25" customHeight="1">
      <c r="A4" s="49" t="s">
        <v>195</v>
      </c>
      <c r="B4" s="50"/>
      <c r="C4" s="51" t="s">
        <v>196</v>
      </c>
      <c r="D4" s="52"/>
      <c r="E4" s="53"/>
      <c r="F4" s="54" t="s">
        <v>74</v>
      </c>
      <c r="G4" s="41"/>
      <c r="H4" s="51" t="s">
        <v>76</v>
      </c>
      <c r="I4" s="41"/>
      <c r="J4" s="55"/>
      <c r="K4" s="31"/>
      <c r="L4" s="55"/>
      <c r="M4" s="45">
        <v>13.0</v>
      </c>
      <c r="N4" s="55" t="str">
        <f>VLOOKUP(M4,S4:W50,2,FALSE)</f>
        <v>久保田　要</v>
      </c>
      <c r="O4" s="55" t="str">
        <f>VLOOKUP(M4,S4:W50,5,FALSE)</f>
        <v>080-3124-3827</v>
      </c>
      <c r="P4" s="55"/>
      <c r="Q4" s="38"/>
      <c r="R4" s="38"/>
      <c r="S4" s="56">
        <v>1.0</v>
      </c>
      <c r="T4" s="57" t="str">
        <f>'組合員名簿'!C5</f>
        <v>大貝　憲三</v>
      </c>
      <c r="U4" s="57" t="str">
        <f>'組合員名簿'!E5</f>
        <v>59-0418</v>
      </c>
      <c r="V4" s="57" t="str">
        <f>'組合員名簿'!F5</f>
        <v/>
      </c>
      <c r="W4" s="57" t="str">
        <f>'組合員名簿'!G5</f>
        <v>090-4818-1146</v>
      </c>
    </row>
    <row r="5" ht="20.25" customHeight="1">
      <c r="A5" s="49" t="s">
        <v>197</v>
      </c>
      <c r="B5" s="50"/>
      <c r="C5" s="51" t="s">
        <v>198</v>
      </c>
      <c r="D5" s="52"/>
      <c r="E5" s="53"/>
      <c r="F5" s="54" t="s">
        <v>107</v>
      </c>
      <c r="G5" s="41"/>
      <c r="H5" s="51" t="s">
        <v>109</v>
      </c>
      <c r="I5" s="41"/>
      <c r="J5" s="55"/>
      <c r="K5" s="31"/>
      <c r="L5" s="55"/>
      <c r="M5" s="45">
        <v>22.0</v>
      </c>
      <c r="N5" s="55" t="str">
        <f>VLOOKUP(M5,S4:W50,2,FALSE)</f>
        <v>渋谷　重憲</v>
      </c>
      <c r="O5" s="55" t="str">
        <f>VLOOKUP(M5,S4:W50,5,FALSE)</f>
        <v>090-8816-0269</v>
      </c>
      <c r="P5" s="55"/>
      <c r="Q5" s="38"/>
      <c r="R5" s="38"/>
      <c r="S5" s="56" t="str">
        <f t="shared" ref="S5:S53" si="1">+S4+1</f>
        <v>2</v>
      </c>
      <c r="T5" s="57" t="str">
        <f>'組合員名簿'!C6</f>
        <v>大澤　栄司</v>
      </c>
      <c r="U5" s="57" t="str">
        <f>'組合員名簿'!E6</f>
        <v/>
      </c>
      <c r="V5" s="57" t="str">
        <f>'組合員名簿'!F6</f>
        <v/>
      </c>
      <c r="W5" s="57" t="str">
        <f>'組合員名簿'!G6</f>
        <v>090-8816-1901</v>
      </c>
    </row>
    <row r="6" ht="20.25" customHeight="1">
      <c r="A6" s="58" t="s">
        <v>199</v>
      </c>
      <c r="B6" s="59"/>
      <c r="C6" s="51" t="s">
        <v>200</v>
      </c>
      <c r="D6" s="52"/>
      <c r="E6" s="53"/>
      <c r="F6" s="54" t="s">
        <v>122</v>
      </c>
      <c r="G6" s="41"/>
      <c r="H6" s="51" t="s">
        <v>124</v>
      </c>
      <c r="I6" s="41"/>
      <c r="J6" s="55"/>
      <c r="K6" s="31"/>
      <c r="L6" s="55"/>
      <c r="M6" s="45">
        <v>27.0</v>
      </c>
      <c r="N6" s="55" t="str">
        <f>VLOOKUP(M6,S4:W50,2,FALSE)</f>
        <v>芹沢　智</v>
      </c>
      <c r="O6" s="55" t="str">
        <f>VLOOKUP(M6,S4:W50,5,FALSE)</f>
        <v>58-0390</v>
      </c>
      <c r="P6" s="55"/>
      <c r="Q6" s="38"/>
      <c r="R6" s="38"/>
      <c r="S6" s="56" t="str">
        <f t="shared" si="1"/>
        <v>3</v>
      </c>
      <c r="T6" s="57" t="str">
        <f>'組合員名簿'!C7</f>
        <v>大澤　貴人</v>
      </c>
      <c r="U6" s="57" t="str">
        <f>'組合員名簿'!E7</f>
        <v>58-3795</v>
      </c>
      <c r="V6" s="57" t="str">
        <f>'組合員名簿'!F7</f>
        <v/>
      </c>
      <c r="W6" s="57" t="str">
        <f>'組合員名簿'!G7</f>
        <v>58-3795</v>
      </c>
    </row>
    <row r="7" ht="20.25" customHeight="1">
      <c r="A7" s="60"/>
      <c r="B7" s="61"/>
      <c r="C7" s="51" t="s">
        <v>201</v>
      </c>
      <c r="D7" s="52"/>
      <c r="E7" s="53"/>
      <c r="F7" s="54" t="s">
        <v>161</v>
      </c>
      <c r="G7" s="41"/>
      <c r="H7" s="51" t="s">
        <v>164</v>
      </c>
      <c r="I7" s="41"/>
      <c r="J7" s="55"/>
      <c r="K7" s="31"/>
      <c r="L7" s="55"/>
      <c r="M7" s="45">
        <v>39.0</v>
      </c>
      <c r="N7" s="55" t="str">
        <f>VLOOKUP(M7,S4:W50,2,FALSE)</f>
        <v>宮川　茂樹</v>
      </c>
      <c r="O7" s="55" t="str">
        <f>VLOOKUP(M7,S4:W50,5,FALSE)</f>
        <v>090-8848-0023</v>
      </c>
      <c r="P7" s="55"/>
      <c r="Q7" s="38"/>
      <c r="R7" s="38"/>
      <c r="S7" s="56" t="str">
        <f t="shared" si="1"/>
        <v>4</v>
      </c>
      <c r="T7" s="57" t="str">
        <f>'組合員名簿'!C8</f>
        <v>大澤　孝二</v>
      </c>
      <c r="U7" s="57" t="str">
        <f>'組合員名簿'!E8</f>
        <v>58-7710</v>
      </c>
      <c r="V7" s="57" t="str">
        <f>'組合員名簿'!F8</f>
        <v/>
      </c>
      <c r="W7" s="57" t="str">
        <f>'組合員名簿'!G8</f>
        <v>58-7710</v>
      </c>
    </row>
    <row r="8" ht="20.25" customHeight="1">
      <c r="A8" s="60"/>
      <c r="B8" s="61"/>
      <c r="C8" s="62" t="s">
        <v>202</v>
      </c>
      <c r="D8" s="63"/>
      <c r="E8" s="64"/>
      <c r="F8" s="65" t="s">
        <v>39</v>
      </c>
      <c r="G8" s="66"/>
      <c r="H8" s="62" t="s">
        <v>41</v>
      </c>
      <c r="I8" s="66"/>
      <c r="J8" s="55"/>
      <c r="K8" s="31"/>
      <c r="L8" s="55"/>
      <c r="M8" s="45">
        <v>2.0</v>
      </c>
      <c r="N8" s="55" t="str">
        <f>VLOOKUP(M8,S4:W50,2,FALSE)</f>
        <v>大澤　栄司</v>
      </c>
      <c r="O8" s="55" t="str">
        <f>VLOOKUP(M8,S4:W50,5,FALSE)</f>
        <v>090-8816-1901</v>
      </c>
      <c r="P8" s="55"/>
      <c r="Q8" s="38"/>
      <c r="R8" s="38"/>
      <c r="S8" s="56" t="str">
        <f t="shared" si="1"/>
        <v>5</v>
      </c>
      <c r="T8" s="57" t="str">
        <f>'組合員名簿'!C9</f>
        <v>大澤　知明</v>
      </c>
      <c r="U8" s="57" t="str">
        <f>'組合員名簿'!E9</f>
        <v>58-5846/58-7070</v>
      </c>
      <c r="V8" s="57" t="str">
        <f>'組合員名簿'!F9</f>
        <v/>
      </c>
      <c r="W8" s="57" t="str">
        <f>'組合員名簿'!G9</f>
        <v>090-8688-6189</v>
      </c>
    </row>
    <row r="9" ht="20.25" customHeight="1">
      <c r="A9" s="60"/>
      <c r="B9" s="61"/>
      <c r="C9" s="67"/>
      <c r="D9" s="68"/>
      <c r="E9" s="69"/>
      <c r="F9" s="70" t="s">
        <v>128</v>
      </c>
      <c r="G9" s="71"/>
      <c r="H9" s="72" t="s">
        <v>130</v>
      </c>
      <c r="I9" s="71"/>
      <c r="J9" s="55"/>
      <c r="K9" s="31"/>
      <c r="L9" s="55"/>
      <c r="M9" s="45">
        <v>29.0</v>
      </c>
      <c r="N9" s="55" t="str">
        <f>VLOOKUP(M9,S4:W50,2,FALSE)</f>
        <v>芹沢　幸雄</v>
      </c>
      <c r="O9" s="55" t="str">
        <f>VLOOKUP(M9,S4:W50,5,FALSE)</f>
        <v>58-6931</v>
      </c>
      <c r="P9" s="55"/>
      <c r="Q9" s="38"/>
      <c r="R9" s="38"/>
      <c r="S9" s="56" t="str">
        <f t="shared" si="1"/>
        <v>6</v>
      </c>
      <c r="T9" s="57" t="str">
        <f>'組合員名簿'!C10</f>
        <v>大澤　設幸</v>
      </c>
      <c r="U9" s="57" t="str">
        <f>'組合員名簿'!E10</f>
        <v>58-0328</v>
      </c>
      <c r="V9" s="57" t="str">
        <f>'組合員名簿'!F10</f>
        <v/>
      </c>
      <c r="W9" s="57" t="str">
        <f>'組合員名簿'!G10</f>
        <v>58-0328</v>
      </c>
    </row>
    <row r="10" ht="20.25" customHeight="1">
      <c r="A10" s="60"/>
      <c r="B10" s="61"/>
      <c r="C10" s="73"/>
      <c r="D10" s="68"/>
      <c r="E10" s="69"/>
      <c r="F10" s="74" t="s">
        <v>142</v>
      </c>
      <c r="G10" s="75"/>
      <c r="H10" s="73" t="s">
        <v>145</v>
      </c>
      <c r="I10" s="76"/>
      <c r="J10" s="55"/>
      <c r="K10" s="31"/>
      <c r="L10" s="55"/>
      <c r="M10" s="45">
        <v>33.0</v>
      </c>
      <c r="N10" s="55" t="str">
        <f>VLOOKUP(M10,S4:W50,2,FALSE)</f>
        <v>沼田　尚男</v>
      </c>
      <c r="O10" s="55" t="str">
        <f>VLOOKUP(M10,S4:W50,5,FALSE)</f>
        <v>080-1164-9781</v>
      </c>
      <c r="P10" s="55"/>
      <c r="Q10" s="77"/>
      <c r="R10" s="77"/>
      <c r="S10" s="56" t="str">
        <f t="shared" si="1"/>
        <v>7</v>
      </c>
      <c r="T10" s="57" t="str">
        <f>'組合員名簿'!C11</f>
        <v>大澤　實清</v>
      </c>
      <c r="U10" s="57" t="str">
        <f>'組合員名簿'!E11</f>
        <v/>
      </c>
      <c r="V10" s="57" t="str">
        <f>'組合員名簿'!F11</f>
        <v/>
      </c>
      <c r="W10" s="57" t="str">
        <f>'組合員名簿'!G11</f>
        <v/>
      </c>
    </row>
    <row r="11" ht="20.25" customHeight="1">
      <c r="A11" s="60"/>
      <c r="B11" s="61"/>
      <c r="C11" s="51" t="s">
        <v>203</v>
      </c>
      <c r="D11" s="44"/>
      <c r="E11" s="41"/>
      <c r="F11" s="54" t="s">
        <v>171</v>
      </c>
      <c r="G11" s="41"/>
      <c r="H11" s="51" t="s">
        <v>173</v>
      </c>
      <c r="I11" s="41"/>
      <c r="J11" s="55"/>
      <c r="K11" s="31"/>
      <c r="L11" s="55"/>
      <c r="M11" s="45">
        <v>42.0</v>
      </c>
      <c r="N11" s="55" t="str">
        <f>VLOOKUP(M11,S4:W50,2,FALSE)</f>
        <v>宮川　信之</v>
      </c>
      <c r="O11" s="55" t="str">
        <f>VLOOKUP(M11,S4:W50,5,FALSE)</f>
        <v>090-3219-7139</v>
      </c>
      <c r="P11" s="55"/>
      <c r="Q11" s="38"/>
      <c r="R11" s="38"/>
      <c r="S11" s="56" t="str">
        <f t="shared" si="1"/>
        <v>8</v>
      </c>
      <c r="T11" s="57" t="str">
        <f>'組合員名簿'!C12</f>
        <v>小澤　静男</v>
      </c>
      <c r="U11" s="57" t="str">
        <f>'組合員名簿'!E12</f>
        <v>58-0861</v>
      </c>
      <c r="V11" s="57" t="str">
        <f>'組合員名簿'!F12</f>
        <v/>
      </c>
      <c r="W11" s="57" t="str">
        <f>'組合員名簿'!G12</f>
        <v>58-0861</v>
      </c>
    </row>
    <row r="12" ht="20.25" customHeight="1">
      <c r="A12" s="60"/>
      <c r="B12" s="61"/>
      <c r="C12" s="67" t="s">
        <v>204</v>
      </c>
      <c r="E12" s="78"/>
      <c r="F12" s="54" t="s">
        <v>205</v>
      </c>
      <c r="G12" s="41"/>
      <c r="H12" s="73" t="s">
        <v>54</v>
      </c>
      <c r="I12" s="76"/>
      <c r="J12" s="55"/>
      <c r="K12" s="31"/>
      <c r="L12" s="55"/>
      <c r="M12" s="45">
        <v>5.0</v>
      </c>
      <c r="N12" s="55" t="str">
        <f>VLOOKUP(M12,S4:W50,2,FALSE)</f>
        <v>大澤　知明</v>
      </c>
      <c r="O12" s="55" t="str">
        <f>VLOOKUP(M12,S4:W50,5,FALSE)</f>
        <v>090-8688-6189</v>
      </c>
      <c r="P12" s="55"/>
      <c r="Q12" s="38"/>
      <c r="R12" s="38"/>
      <c r="S12" s="56" t="str">
        <f t="shared" si="1"/>
        <v>9</v>
      </c>
      <c r="T12" s="57" t="str">
        <f>'組合員名簿'!C13</f>
        <v>小澤　誠治</v>
      </c>
      <c r="U12" s="57" t="str">
        <f>'組合員名簿'!E13</f>
        <v>58-0341</v>
      </c>
      <c r="V12" s="57" t="str">
        <f>'組合員名簿'!F13</f>
        <v/>
      </c>
      <c r="W12" s="57" t="str">
        <f>'組合員名簿'!G13</f>
        <v>58-0341</v>
      </c>
    </row>
    <row r="13" ht="20.25" customHeight="1">
      <c r="A13" s="60"/>
      <c r="B13" s="61"/>
      <c r="C13" s="51" t="s">
        <v>206</v>
      </c>
      <c r="D13" s="52"/>
      <c r="E13" s="53"/>
      <c r="F13" s="54" t="s">
        <v>71</v>
      </c>
      <c r="G13" s="41"/>
      <c r="H13" s="51" t="s">
        <v>73</v>
      </c>
      <c r="I13" s="41"/>
      <c r="J13" s="55"/>
      <c r="K13" s="31"/>
      <c r="L13" s="55"/>
      <c r="M13" s="45">
        <v>12.0</v>
      </c>
      <c r="N13" s="55" t="str">
        <f>VLOOKUP(M13,S4:W50,2,FALSE)</f>
        <v>柏木　龍治</v>
      </c>
      <c r="O13" s="55" t="str">
        <f>VLOOKUP(M13,S4:W50,5,FALSE)</f>
        <v>090-8749-2386</v>
      </c>
      <c r="P13" s="55"/>
      <c r="Q13" s="38"/>
      <c r="R13" s="38"/>
      <c r="S13" s="56" t="str">
        <f t="shared" si="1"/>
        <v>10</v>
      </c>
      <c r="T13" s="57" t="str">
        <f>'組合員名簿'!C14</f>
        <v>小澤　トヨ</v>
      </c>
      <c r="U13" s="57" t="str">
        <f>'組合員名簿'!E14</f>
        <v>58-1988</v>
      </c>
      <c r="V13" s="57" t="str">
        <f>'組合員名簿'!F14</f>
        <v/>
      </c>
      <c r="W13" s="57" t="str">
        <f>'組合員名簿'!G14</f>
        <v>58-1988</v>
      </c>
    </row>
    <row r="14" ht="20.25" customHeight="1">
      <c r="A14" s="60"/>
      <c r="B14" s="61"/>
      <c r="C14" s="51" t="s">
        <v>207</v>
      </c>
      <c r="D14" s="52"/>
      <c r="E14" s="53"/>
      <c r="F14" s="54" t="s">
        <v>138</v>
      </c>
      <c r="G14" s="41"/>
      <c r="H14" s="51" t="s">
        <v>141</v>
      </c>
      <c r="I14" s="41"/>
      <c r="J14" s="55"/>
      <c r="K14" s="31"/>
      <c r="L14" s="55"/>
      <c r="M14" s="45">
        <v>32.0</v>
      </c>
      <c r="N14" s="55" t="str">
        <f>VLOOKUP(M14,S4:W50,2,FALSE)</f>
        <v>沼田　洋一</v>
      </c>
      <c r="O14" s="55" t="str">
        <f>VLOOKUP(M14,S4:W50,5,FALSE)</f>
        <v>090-8840-7179</v>
      </c>
      <c r="P14" s="55"/>
      <c r="Q14" s="38"/>
      <c r="R14" s="38"/>
      <c r="S14" s="56" t="str">
        <f t="shared" si="1"/>
        <v>11</v>
      </c>
      <c r="T14" s="57" t="str">
        <f>'組合員名簿'!C15</f>
        <v>小澤　博</v>
      </c>
      <c r="U14" s="57" t="str">
        <f>'組合員名簿'!E15</f>
        <v/>
      </c>
      <c r="V14" s="57" t="str">
        <f>'組合員名簿'!F15</f>
        <v/>
      </c>
      <c r="W14" s="57" t="str">
        <f>'組合員名簿'!G15</f>
        <v/>
      </c>
    </row>
    <row r="15" ht="20.25" customHeight="1">
      <c r="A15" s="60"/>
      <c r="B15" s="61"/>
      <c r="C15" s="51" t="s">
        <v>208</v>
      </c>
      <c r="D15" s="52"/>
      <c r="E15" s="53"/>
      <c r="F15" s="54" t="s">
        <v>152</v>
      </c>
      <c r="G15" s="41"/>
      <c r="H15" s="51" t="s">
        <v>155</v>
      </c>
      <c r="I15" s="41"/>
      <c r="J15" s="55"/>
      <c r="K15" s="31"/>
      <c r="L15" s="55"/>
      <c r="M15" s="45">
        <v>36.0</v>
      </c>
      <c r="N15" s="55" t="str">
        <f>VLOOKUP(M15,S4:W50,2,FALSE)</f>
        <v>宮川　源三</v>
      </c>
      <c r="O15" s="55" t="str">
        <f>VLOOKUP(M15,S4:W50,5,FALSE)</f>
        <v>090-4826-8514</v>
      </c>
      <c r="P15" s="55"/>
      <c r="Q15" s="38"/>
      <c r="R15" s="38"/>
      <c r="S15" s="56" t="str">
        <f t="shared" si="1"/>
        <v>12</v>
      </c>
      <c r="T15" s="57" t="str">
        <f>'組合員名簿'!C16</f>
        <v>柏木　龍治</v>
      </c>
      <c r="U15" s="57" t="str">
        <f>'組合員名簿'!E16</f>
        <v/>
      </c>
      <c r="V15" s="57" t="str">
        <f>'組合員名簿'!F16</f>
        <v/>
      </c>
      <c r="W15" s="57" t="str">
        <f>'組合員名簿'!G16</f>
        <v>090-8749-2386</v>
      </c>
    </row>
    <row r="16" ht="20.25" customHeight="1">
      <c r="A16" s="60"/>
      <c r="B16" s="61"/>
      <c r="C16" s="51" t="s">
        <v>209</v>
      </c>
      <c r="D16" s="52"/>
      <c r="E16" s="53"/>
      <c r="F16" s="54" t="s">
        <v>85</v>
      </c>
      <c r="G16" s="41"/>
      <c r="H16" s="51" t="s">
        <v>87</v>
      </c>
      <c r="I16" s="41"/>
      <c r="J16" s="55"/>
      <c r="K16" s="31"/>
      <c r="L16" s="55"/>
      <c r="M16" s="45">
        <v>16.0</v>
      </c>
      <c r="N16" s="55" t="str">
        <f>VLOOKUP(M16,S4:W50,2,FALSE)</f>
        <v>小巻　昭彦</v>
      </c>
      <c r="O16" s="55" t="str">
        <f>VLOOKUP(M16,S4:W50,5,FALSE)</f>
        <v>090-2461-4427</v>
      </c>
      <c r="P16" s="55"/>
      <c r="Q16" s="38"/>
      <c r="R16" s="38"/>
      <c r="S16" s="56" t="str">
        <f t="shared" si="1"/>
        <v>13</v>
      </c>
      <c r="T16" s="57" t="str">
        <f>'組合員名簿'!C17</f>
        <v>久保田　要</v>
      </c>
      <c r="U16" s="57" t="str">
        <f>'組合員名簿'!E17</f>
        <v/>
      </c>
      <c r="V16" s="57" t="str">
        <f>'組合員名簿'!F17</f>
        <v/>
      </c>
      <c r="W16" s="57" t="str">
        <f>'組合員名簿'!G17</f>
        <v>080-3124-3827</v>
      </c>
    </row>
    <row r="17" ht="20.25" customHeight="1">
      <c r="A17" s="58" t="s">
        <v>210</v>
      </c>
      <c r="B17" s="59"/>
      <c r="C17" s="62" t="s">
        <v>211</v>
      </c>
      <c r="D17" s="63"/>
      <c r="E17" s="64"/>
      <c r="F17" s="79" t="s">
        <v>131</v>
      </c>
      <c r="G17" s="80"/>
      <c r="H17" s="81" t="s">
        <v>134</v>
      </c>
      <c r="I17" s="80"/>
      <c r="J17" s="55"/>
      <c r="K17" s="31"/>
      <c r="L17" s="55"/>
      <c r="M17" s="45">
        <v>30.0</v>
      </c>
      <c r="N17" s="55" t="str">
        <f>VLOOKUP(M17,S4:W50,2,FALSE)</f>
        <v>坪井　正興</v>
      </c>
      <c r="O17" s="55" t="str">
        <f>VLOOKUP(M17,S4:W50,5,FALSE)</f>
        <v>080-1133-2840</v>
      </c>
      <c r="P17" s="55"/>
      <c r="Q17" s="38"/>
      <c r="R17" s="38"/>
      <c r="S17" s="56" t="str">
        <f t="shared" si="1"/>
        <v>14</v>
      </c>
      <c r="T17" s="57" t="str">
        <f>'組合員名簿'!C18</f>
        <v>小巻　栄治</v>
      </c>
      <c r="U17" s="57" t="str">
        <f>'組合員名簿'!E18</f>
        <v>58-0320</v>
      </c>
      <c r="V17" s="57" t="str">
        <f>'組合員名簿'!F18</f>
        <v/>
      </c>
      <c r="W17" s="57" t="str">
        <f>'組合員名簿'!G18</f>
        <v>58-0320</v>
      </c>
    </row>
    <row r="18" ht="20.25" customHeight="1">
      <c r="A18" s="82"/>
      <c r="B18" s="83"/>
      <c r="C18" s="73"/>
      <c r="D18" s="84"/>
      <c r="E18" s="85"/>
      <c r="F18" s="86" t="s">
        <v>110</v>
      </c>
      <c r="G18" s="76"/>
      <c r="H18" s="73" t="s">
        <v>112</v>
      </c>
      <c r="I18" s="76"/>
      <c r="J18" s="55"/>
      <c r="K18" s="31"/>
      <c r="L18" s="55"/>
      <c r="M18" s="45">
        <v>23.0</v>
      </c>
      <c r="N18" s="55" t="str">
        <f>VLOOKUP(M18,S4:W50,2,FALSE)</f>
        <v>澁谷　真一</v>
      </c>
      <c r="O18" s="55" t="str">
        <f>VLOOKUP(M18,S4:W50,5,FALSE)</f>
        <v>090-3698-1425</v>
      </c>
      <c r="P18" s="55"/>
      <c r="Q18" s="38"/>
      <c r="R18" s="38"/>
      <c r="S18" s="56" t="str">
        <f t="shared" si="1"/>
        <v>15</v>
      </c>
      <c r="T18" s="57" t="str">
        <f>'組合員名簿'!C19</f>
        <v>小巻　美彦</v>
      </c>
      <c r="U18" s="57" t="str">
        <f>'組合員名簿'!E19</f>
        <v>58-0276</v>
      </c>
      <c r="V18" s="57" t="str">
        <f>'組合員名簿'!F19</f>
        <v>T/F</v>
      </c>
      <c r="W18" s="57" t="str">
        <f>'組合員名簿'!G19</f>
        <v>080-1199-2223</v>
      </c>
    </row>
    <row r="19" ht="20.25" customHeight="1">
      <c r="A19" s="31"/>
      <c r="B19" s="31"/>
      <c r="C19" s="31"/>
      <c r="D19" s="31"/>
      <c r="E19" s="31"/>
      <c r="F19" s="87"/>
      <c r="G19" s="88"/>
      <c r="H19" s="63"/>
      <c r="I19" s="88"/>
      <c r="J19" s="31"/>
      <c r="K19" s="31"/>
      <c r="L19" s="31"/>
      <c r="M19" s="34"/>
      <c r="N19" s="31"/>
      <c r="O19" s="31"/>
      <c r="P19" s="31"/>
      <c r="Q19" s="31"/>
      <c r="R19" s="31"/>
      <c r="S19" s="56" t="str">
        <f t="shared" si="1"/>
        <v>16</v>
      </c>
      <c r="T19" s="57" t="str">
        <f>'組合員名簿'!C20</f>
        <v>小巻　昭彦</v>
      </c>
      <c r="U19" s="57" t="str">
        <f>'組合員名簿'!E20</f>
        <v>58-0276</v>
      </c>
      <c r="V19" s="57" t="str">
        <f>'組合員名簿'!F20</f>
        <v>T/F</v>
      </c>
      <c r="W19" s="57" t="str">
        <f>'組合員名簿'!G20</f>
        <v>090-2461-4427</v>
      </c>
    </row>
    <row r="20" ht="20.25" customHeight="1">
      <c r="A20" s="31"/>
      <c r="B20" s="89" t="str">
        <f>N20</f>
        <v>令和08年度 片岡農産組合員名簿</v>
      </c>
      <c r="J20" s="31"/>
      <c r="K20" s="31"/>
      <c r="L20" s="31"/>
      <c r="M20" s="34"/>
      <c r="N20" s="40" t="str">
        <f>"令和"&amp;M2&amp;"年度 片岡農産組合員名簿"</f>
        <v>令和08年度 片岡農産組合員名簿</v>
      </c>
      <c r="O20" s="41"/>
      <c r="P20" s="33" t="s">
        <v>184</v>
      </c>
      <c r="Q20" s="31"/>
      <c r="R20" s="31"/>
      <c r="S20" s="56" t="str">
        <f t="shared" si="1"/>
        <v>17</v>
      </c>
      <c r="T20" s="57" t="str">
        <f>'組合員名簿'!C21</f>
        <v>重田　正史</v>
      </c>
      <c r="U20" s="57" t="str">
        <f>'組合員名簿'!E21</f>
        <v>58-0759</v>
      </c>
      <c r="V20" s="57" t="str">
        <f>'組合員名簿'!F21</f>
        <v/>
      </c>
      <c r="W20" s="57" t="str">
        <f>'組合員名簿'!G21</f>
        <v>58-0759</v>
      </c>
    </row>
    <row r="21" ht="20.25" customHeight="1">
      <c r="A21" s="31"/>
      <c r="B21" s="31"/>
      <c r="C21" s="31"/>
      <c r="D21" s="31"/>
      <c r="E21" s="31"/>
      <c r="F21" s="31"/>
      <c r="G21" s="31"/>
      <c r="H21" s="31"/>
      <c r="I21" s="31"/>
      <c r="J21" s="31"/>
      <c r="K21" s="46" t="s">
        <v>189</v>
      </c>
      <c r="L21" s="38" t="s">
        <v>212</v>
      </c>
      <c r="M21" s="46" t="s">
        <v>189</v>
      </c>
      <c r="N21" s="38" t="s">
        <v>212</v>
      </c>
      <c r="O21" s="38" t="s">
        <v>189</v>
      </c>
      <c r="P21" s="38" t="s">
        <v>212</v>
      </c>
      <c r="Q21" s="38" t="s">
        <v>189</v>
      </c>
      <c r="R21" s="38" t="s">
        <v>212</v>
      </c>
      <c r="S21" s="56" t="str">
        <f t="shared" si="1"/>
        <v>18</v>
      </c>
      <c r="T21" s="57" t="str">
        <f>'組合員名簿'!C22</f>
        <v>澁谷　　彰彦</v>
      </c>
      <c r="U21" s="57" t="str">
        <f>'組合員名簿'!E22</f>
        <v>58-0864</v>
      </c>
      <c r="V21" s="57" t="str">
        <f>'組合員名簿'!F22</f>
        <v/>
      </c>
      <c r="W21" s="57" t="str">
        <f>'組合員名簿'!G22</f>
        <v>58-0864</v>
      </c>
    </row>
    <row r="22" ht="20.25" customHeight="1">
      <c r="A22" s="31"/>
      <c r="B22" s="90" t="s">
        <v>35</v>
      </c>
      <c r="C22" s="90"/>
      <c r="D22" s="91" t="s">
        <v>74</v>
      </c>
      <c r="E22" s="91"/>
      <c r="F22" s="90" t="s">
        <v>119</v>
      </c>
      <c r="G22" s="90"/>
      <c r="H22" s="91" t="s">
        <v>152</v>
      </c>
      <c r="I22" s="91"/>
      <c r="J22" s="90"/>
      <c r="K22" s="92">
        <v>1.0</v>
      </c>
      <c r="L22" s="93" t="str">
        <f>VLOOKUP(K22,S4:W50,2,FALSE)</f>
        <v>大貝　憲三</v>
      </c>
      <c r="M22" s="94">
        <v>13.0</v>
      </c>
      <c r="N22" s="94" t="str">
        <f>VLOOKUP(M22,S4:W50,2,FALSE)</f>
        <v>久保田　要</v>
      </c>
      <c r="O22" s="94">
        <v>26.0</v>
      </c>
      <c r="P22" s="94" t="str">
        <f>VLOOKUP(O22,S4:W50,2,FALSE)</f>
        <v>鈴木　キヨ江</v>
      </c>
      <c r="Q22" s="94">
        <v>36.0</v>
      </c>
      <c r="R22" s="94" t="str">
        <f>VLOOKUP(Q22,S4:W50,2,FALSE)</f>
        <v>宮川　源三</v>
      </c>
      <c r="S22" s="56" t="str">
        <f t="shared" si="1"/>
        <v>19</v>
      </c>
      <c r="T22" s="57" t="str">
        <f>'組合員名簿'!C23</f>
        <v>澁谷　誉</v>
      </c>
      <c r="U22" s="57" t="str">
        <f>'組合員名簿'!E23</f>
        <v>58-5649</v>
      </c>
      <c r="V22" s="57" t="str">
        <f>'組合員名簿'!F23</f>
        <v/>
      </c>
      <c r="W22" s="57" t="str">
        <f>'組合員名簿'!G23</f>
        <v>58-5649</v>
      </c>
    </row>
    <row r="23" ht="20.25" customHeight="1">
      <c r="A23" s="31"/>
      <c r="B23" s="90" t="s">
        <v>48</v>
      </c>
      <c r="C23" s="90"/>
      <c r="D23" s="90" t="s">
        <v>77</v>
      </c>
      <c r="E23" s="90"/>
      <c r="F23" s="91" t="s">
        <v>122</v>
      </c>
      <c r="G23" s="91"/>
      <c r="H23" s="90" t="s">
        <v>158</v>
      </c>
      <c r="I23" s="90"/>
      <c r="J23" s="90"/>
      <c r="K23" s="92">
        <v>4.0</v>
      </c>
      <c r="L23" s="92" t="str">
        <f>VLOOKUP(K23,S4:W50,2,FALSE)</f>
        <v>大澤　孝二</v>
      </c>
      <c r="M23" s="94">
        <v>14.0</v>
      </c>
      <c r="N23" s="94" t="str">
        <f>VLOOKUP(M23,S4:W50,2,FALSE)</f>
        <v>小巻　栄治</v>
      </c>
      <c r="O23" s="94">
        <v>27.0</v>
      </c>
      <c r="P23" s="94" t="str">
        <f>VLOOKUP(O23,S4:W50,2,FALSE)</f>
        <v>芹沢　智</v>
      </c>
      <c r="Q23" s="94">
        <v>38.0</v>
      </c>
      <c r="R23" s="94" t="str">
        <f>VLOOKUP(Q23,S4:W50,2,FALSE)</f>
        <v>宮川　悟</v>
      </c>
      <c r="S23" s="56" t="str">
        <f t="shared" si="1"/>
        <v>20</v>
      </c>
      <c r="T23" s="57" t="str">
        <f>'組合員名簿'!C24</f>
        <v>澁谷　悦子</v>
      </c>
      <c r="U23" s="57" t="str">
        <f>'組合員名簿'!E24</f>
        <v>58-3243</v>
      </c>
      <c r="V23" s="57" t="str">
        <f>'組合員名簿'!F24</f>
        <v/>
      </c>
      <c r="W23" s="57" t="str">
        <f>'組合員名簿'!G24</f>
        <v>58-3243</v>
      </c>
    </row>
    <row r="24" ht="20.25" customHeight="1">
      <c r="A24" s="31"/>
      <c r="B24" s="91" t="s">
        <v>39</v>
      </c>
      <c r="C24" s="91"/>
      <c r="D24" s="90" t="s">
        <v>80</v>
      </c>
      <c r="E24" s="90"/>
      <c r="F24" s="90" t="s">
        <v>125</v>
      </c>
      <c r="G24" s="90"/>
      <c r="H24" s="91" t="s">
        <v>161</v>
      </c>
      <c r="I24" s="91"/>
      <c r="J24" s="90"/>
      <c r="K24" s="92">
        <v>2.0</v>
      </c>
      <c r="L24" s="92" t="str">
        <f>VLOOKUP(K24,S4:W50,2,FALSE)</f>
        <v>大澤　栄司</v>
      </c>
      <c r="M24" s="94">
        <v>15.0</v>
      </c>
      <c r="N24" s="94" t="str">
        <f>VLOOKUP(M24,S4:W50,2,FALSE)</f>
        <v>小巻　美彦</v>
      </c>
      <c r="O24" s="94">
        <v>28.0</v>
      </c>
      <c r="P24" s="94" t="str">
        <f>VLOOKUP(O24,S4:W50,2,FALSE)</f>
        <v>芹沢　修一</v>
      </c>
      <c r="Q24" s="94">
        <v>39.0</v>
      </c>
      <c r="R24" s="94" t="str">
        <f>VLOOKUP(Q24,S4:W50,2,FALSE)</f>
        <v>宮川　茂樹</v>
      </c>
      <c r="S24" s="56" t="str">
        <f t="shared" si="1"/>
        <v>21</v>
      </c>
      <c r="T24" s="57" t="str">
        <f>'組合員名簿'!C25</f>
        <v>澁谷　和男</v>
      </c>
      <c r="U24" s="57" t="str">
        <f>'組合員名簿'!E25</f>
        <v>58-2769</v>
      </c>
      <c r="V24" s="57" t="str">
        <f>'組合員名簿'!F25</f>
        <v/>
      </c>
      <c r="W24" s="57" t="str">
        <f>'組合員名簿'!G25</f>
        <v>58-2769</v>
      </c>
    </row>
    <row r="25" ht="20.25" customHeight="1">
      <c r="A25" s="31"/>
      <c r="B25" s="90" t="s">
        <v>42</v>
      </c>
      <c r="C25" s="90"/>
      <c r="D25" s="90" t="s">
        <v>88</v>
      </c>
      <c r="E25" s="90"/>
      <c r="F25" s="91" t="s">
        <v>128</v>
      </c>
      <c r="G25" s="91"/>
      <c r="H25" s="90" t="s">
        <v>168</v>
      </c>
      <c r="I25" s="90"/>
      <c r="J25" s="90"/>
      <c r="K25" s="92">
        <v>3.0</v>
      </c>
      <c r="L25" s="92" t="str">
        <f>VLOOKUP(K25,S4:W50,2,FALSE)</f>
        <v>大澤　貴人</v>
      </c>
      <c r="M25" s="94">
        <v>17.0</v>
      </c>
      <c r="N25" s="94" t="str">
        <f>VLOOKUP(M25,S4:W50,2,FALSE)</f>
        <v>重田　正史</v>
      </c>
      <c r="O25" s="94">
        <v>29.0</v>
      </c>
      <c r="P25" s="94" t="str">
        <f>VLOOKUP(O25,S4:W50,2,FALSE)</f>
        <v>芹沢　幸雄</v>
      </c>
      <c r="Q25" s="94">
        <v>41.0</v>
      </c>
      <c r="R25" s="94" t="str">
        <f>VLOOKUP(Q25,S4:W50,2,FALSE)</f>
        <v>宮川　忠蔵</v>
      </c>
      <c r="S25" s="56" t="str">
        <f t="shared" si="1"/>
        <v>22</v>
      </c>
      <c r="T25" s="57" t="str">
        <f>'組合員名簿'!C26</f>
        <v>渋谷　重憲</v>
      </c>
      <c r="U25" s="57" t="str">
        <f>'組合員名簿'!E26</f>
        <v/>
      </c>
      <c r="V25" s="57" t="str">
        <f>'組合員名簿'!F26</f>
        <v/>
      </c>
      <c r="W25" s="57" t="str">
        <f>'組合員名簿'!G26</f>
        <v>090-8816-0269</v>
      </c>
    </row>
    <row r="26" ht="20.25" customHeight="1">
      <c r="A26" s="31"/>
      <c r="B26" s="90" t="s">
        <v>55</v>
      </c>
      <c r="C26" s="90"/>
      <c r="D26" s="90" t="s">
        <v>94</v>
      </c>
      <c r="E26" s="90"/>
      <c r="F26" s="90" t="s">
        <v>131</v>
      </c>
      <c r="G26" s="90"/>
      <c r="H26" s="90" t="s">
        <v>171</v>
      </c>
      <c r="I26" s="90"/>
      <c r="J26" s="90"/>
      <c r="K26" s="92">
        <v>6.0</v>
      </c>
      <c r="L26" s="92" t="str">
        <f>VLOOKUP(K26,S4:W50,2,FALSE)</f>
        <v>大澤　設幸</v>
      </c>
      <c r="M26" s="94">
        <v>19.0</v>
      </c>
      <c r="N26" s="94" t="str">
        <f>VLOOKUP(M26,S4:W50,2,FALSE)</f>
        <v>澁谷　誉</v>
      </c>
      <c r="O26" s="94">
        <v>30.0</v>
      </c>
      <c r="P26" s="94" t="str">
        <f>VLOOKUP(O26,S4:W50,2,FALSE)</f>
        <v>坪井　正興</v>
      </c>
      <c r="Q26" s="94">
        <v>42.0</v>
      </c>
      <c r="R26" s="94" t="str">
        <f>VLOOKUP(Q26,S4:W50,2,FALSE)</f>
        <v>宮川　信之</v>
      </c>
      <c r="S26" s="56" t="str">
        <f t="shared" si="1"/>
        <v>23</v>
      </c>
      <c r="T26" s="57" t="str">
        <f>'組合員名簿'!C27</f>
        <v>澁谷　真一</v>
      </c>
      <c r="U26" s="57" t="str">
        <f>'組合員名簿'!E27</f>
        <v/>
      </c>
      <c r="V26" s="57" t="str">
        <f>'組合員名簿'!F27</f>
        <v/>
      </c>
      <c r="W26" s="57" t="str">
        <f>'組合員名簿'!G27</f>
        <v>090-3698-1425</v>
      </c>
    </row>
    <row r="27" ht="20.25" customHeight="1">
      <c r="A27" s="31"/>
      <c r="B27" s="90" t="s">
        <v>58</v>
      </c>
      <c r="C27" s="90"/>
      <c r="D27" s="90" t="s">
        <v>101</v>
      </c>
      <c r="E27" s="90"/>
      <c r="F27" s="90" t="s">
        <v>135</v>
      </c>
      <c r="G27" s="90"/>
      <c r="H27" s="90" t="s">
        <v>174</v>
      </c>
      <c r="I27" s="90"/>
      <c r="J27" s="90"/>
      <c r="K27" s="92">
        <v>7.0</v>
      </c>
      <c r="L27" s="92" t="str">
        <f>VLOOKUP(K27,S4:W50,2,FALSE)</f>
        <v>大澤　實清</v>
      </c>
      <c r="M27" s="94">
        <v>20.0</v>
      </c>
      <c r="N27" s="94" t="str">
        <f>VLOOKUP(M27,S4:W50,2,FALSE)</f>
        <v>澁谷　悦子</v>
      </c>
      <c r="O27" s="94">
        <v>31.0</v>
      </c>
      <c r="P27" s="94" t="str">
        <f>VLOOKUP(O27,S4:W50,2,FALSE)</f>
        <v>坪井　正孝</v>
      </c>
      <c r="Q27" s="94">
        <v>43.0</v>
      </c>
      <c r="R27" s="94" t="str">
        <f>VLOOKUP(Q27,S4:W50,2,FALSE)</f>
        <v>宮川　英美</v>
      </c>
      <c r="S27" s="56" t="str">
        <f t="shared" si="1"/>
        <v>24</v>
      </c>
      <c r="T27" s="57" t="str">
        <f>'組合員名簿'!C28</f>
        <v>澁谷　孝之</v>
      </c>
      <c r="U27" s="57" t="str">
        <f>'組合員名簿'!E28</f>
        <v>58-0971</v>
      </c>
      <c r="V27" s="57" t="str">
        <f>'組合員名簿'!F28</f>
        <v/>
      </c>
      <c r="W27" s="57" t="str">
        <f>'組合員名簿'!G28</f>
        <v>58-0971</v>
      </c>
    </row>
    <row r="28" ht="20.25" customHeight="1">
      <c r="A28" s="31"/>
      <c r="B28" s="90" t="s">
        <v>60</v>
      </c>
      <c r="C28" s="90"/>
      <c r="D28" s="90" t="s">
        <v>104</v>
      </c>
      <c r="E28" s="90"/>
      <c r="F28" s="90" t="s">
        <v>142</v>
      </c>
      <c r="G28" s="90"/>
      <c r="H28" s="90" t="s">
        <v>177</v>
      </c>
      <c r="I28" s="90"/>
      <c r="J28" s="90"/>
      <c r="K28" s="92">
        <v>8.0</v>
      </c>
      <c r="L28" s="92" t="str">
        <f>VLOOKUP(K28,S4:W50,2,FALSE)</f>
        <v>小澤　静男</v>
      </c>
      <c r="M28" s="94">
        <v>21.0</v>
      </c>
      <c r="N28" s="94" t="str">
        <f>VLOOKUP(M28,S4:W50,2,FALSE)</f>
        <v>澁谷　和男</v>
      </c>
      <c r="O28" s="94">
        <v>33.0</v>
      </c>
      <c r="P28" s="94" t="str">
        <f>VLOOKUP(O28,S4:W50,2,FALSE)</f>
        <v>沼田　尚男</v>
      </c>
      <c r="Q28" s="94">
        <v>44.0</v>
      </c>
      <c r="R28" s="94" t="str">
        <f>VLOOKUP(Q28,S4:W50,2,FALSE)</f>
        <v>宮川　幸男</v>
      </c>
      <c r="S28" s="56" t="str">
        <f t="shared" si="1"/>
        <v>25</v>
      </c>
      <c r="T28" s="57" t="str">
        <f>'組合員名簿'!C29</f>
        <v>澁谷　洋一</v>
      </c>
      <c r="U28" s="57" t="str">
        <f>'組合員名簿'!E29</f>
        <v>58-0275</v>
      </c>
      <c r="V28" s="57" t="str">
        <f>'組合員名簿'!F29</f>
        <v/>
      </c>
      <c r="W28" s="57" t="str">
        <f>'組合員名簿'!G29</f>
        <v>58-0275</v>
      </c>
    </row>
    <row r="29" ht="20.25" customHeight="1">
      <c r="A29" s="31"/>
      <c r="B29" s="90" t="s">
        <v>63</v>
      </c>
      <c r="C29" s="90"/>
      <c r="D29" s="91" t="s">
        <v>107</v>
      </c>
      <c r="E29" s="91"/>
      <c r="F29" s="90" t="s">
        <v>138</v>
      </c>
      <c r="G29" s="90"/>
      <c r="H29" s="90" t="s">
        <v>156</v>
      </c>
      <c r="I29" s="90"/>
      <c r="J29" s="90"/>
      <c r="K29" s="92">
        <v>9.0</v>
      </c>
      <c r="L29" s="92" t="str">
        <f>VLOOKUP(K29,S4:W50,2,FALSE)</f>
        <v>小澤　誠治</v>
      </c>
      <c r="M29" s="94">
        <v>22.0</v>
      </c>
      <c r="N29" s="94" t="str">
        <f>VLOOKUP(M29,S4:W50,2,FALSE)</f>
        <v>渋谷　重憲</v>
      </c>
      <c r="O29" s="94">
        <v>32.0</v>
      </c>
      <c r="P29" s="94" t="str">
        <f>VLOOKUP(O29,S4:W50,2,FALSE)</f>
        <v>沼田　洋一</v>
      </c>
      <c r="Q29" s="94">
        <v>37.0</v>
      </c>
      <c r="R29" s="94" t="str">
        <f>VLOOKUP(Q29,S4:W50,2,FALSE)</f>
        <v>宮川　浩二</v>
      </c>
      <c r="S29" s="56" t="str">
        <f t="shared" si="1"/>
        <v>26</v>
      </c>
      <c r="T29" s="57" t="str">
        <f>'組合員名簿'!C30</f>
        <v>鈴木　キヨ江</v>
      </c>
      <c r="U29" s="57" t="str">
        <f>'組合員名簿'!E30</f>
        <v>58-1244</v>
      </c>
      <c r="V29" s="57" t="str">
        <f>'組合員名簿'!F30</f>
        <v/>
      </c>
      <c r="W29" s="57" t="str">
        <f>'組合員名簿'!G30</f>
        <v>58-1244</v>
      </c>
    </row>
    <row r="30" ht="20.25" customHeight="1">
      <c r="A30" s="31"/>
      <c r="B30" s="90" t="s">
        <v>69</v>
      </c>
      <c r="C30" s="90"/>
      <c r="D30" s="90" t="s">
        <v>110</v>
      </c>
      <c r="E30" s="90"/>
      <c r="F30" s="90" t="s">
        <v>149</v>
      </c>
      <c r="G30" s="90"/>
      <c r="H30" s="31"/>
      <c r="I30" s="31"/>
      <c r="J30" s="31"/>
      <c r="K30" s="92">
        <v>11.0</v>
      </c>
      <c r="L30" s="92" t="str">
        <f>VLOOKUP(K30,S4:W50,2,FALSE)</f>
        <v>小澤　博</v>
      </c>
      <c r="M30" s="94">
        <v>23.0</v>
      </c>
      <c r="N30" s="94" t="str">
        <f>VLOOKUP(M30,S4:W50,2,FALSE)</f>
        <v>澁谷　真一</v>
      </c>
      <c r="O30" s="94">
        <v>35.0</v>
      </c>
      <c r="P30" s="94" t="str">
        <f>VLOOKUP(O30,S4:W50,2,FALSE)</f>
        <v>宮川　キク江</v>
      </c>
      <c r="Q30" s="94"/>
      <c r="R30" s="94"/>
      <c r="S30" s="56" t="str">
        <f t="shared" si="1"/>
        <v>27</v>
      </c>
      <c r="T30" s="57" t="str">
        <f>'組合員名簿'!C31</f>
        <v>芹沢　智</v>
      </c>
      <c r="U30" s="57" t="str">
        <f>'組合員名簿'!E31</f>
        <v>58-0390</v>
      </c>
      <c r="V30" s="57" t="str">
        <f>'組合員名簿'!F31</f>
        <v/>
      </c>
      <c r="W30" s="57" t="str">
        <f>'組合員名簿'!G31</f>
        <v>58-0390</v>
      </c>
    </row>
    <row r="31" ht="20.25" customHeight="1">
      <c r="A31" s="31"/>
      <c r="B31" s="90" t="s">
        <v>66</v>
      </c>
      <c r="C31" s="90"/>
      <c r="D31" s="90" t="s">
        <v>113</v>
      </c>
      <c r="E31" s="90"/>
      <c r="F31" s="90" t="s">
        <v>146</v>
      </c>
      <c r="G31" s="90"/>
      <c r="H31" s="31"/>
      <c r="I31" s="31"/>
      <c r="J31" s="31"/>
      <c r="K31" s="92">
        <v>10.0</v>
      </c>
      <c r="L31" s="92" t="str">
        <f>VLOOKUP(K31,S4:W50,2,FALSE)</f>
        <v>小澤　トヨ</v>
      </c>
      <c r="M31" s="94">
        <v>24.0</v>
      </c>
      <c r="N31" s="94" t="str">
        <f>VLOOKUP(M31,S4:W50,2,FALSE)</f>
        <v>澁谷　孝之</v>
      </c>
      <c r="O31" s="94">
        <v>34.0</v>
      </c>
      <c r="P31" s="94" t="str">
        <f>VLOOKUP(O31,S4:W50,2,FALSE)</f>
        <v>原　トヨ子</v>
      </c>
      <c r="Q31" s="94"/>
      <c r="R31" s="94"/>
      <c r="S31" s="56" t="str">
        <f t="shared" si="1"/>
        <v>28</v>
      </c>
      <c r="T31" s="57" t="str">
        <f>'組合員名簿'!C32</f>
        <v>芹沢　修一</v>
      </c>
      <c r="U31" s="57" t="str">
        <f>'組合員名簿'!E32</f>
        <v>59-6550</v>
      </c>
      <c r="V31" s="57" t="str">
        <f>'組合員名簿'!F32</f>
        <v>T/F</v>
      </c>
      <c r="W31" s="57" t="str">
        <f>'組合員名簿'!G32</f>
        <v>59-6550</v>
      </c>
    </row>
    <row r="32" ht="20.25" customHeight="1">
      <c r="A32" s="31"/>
      <c r="B32" s="91" t="s">
        <v>71</v>
      </c>
      <c r="C32" s="90"/>
      <c r="D32" s="90" t="s">
        <v>116</v>
      </c>
      <c r="E32" s="90"/>
      <c r="F32" s="90" t="s">
        <v>165</v>
      </c>
      <c r="G32" s="90"/>
      <c r="H32" s="31"/>
      <c r="I32" s="31"/>
      <c r="J32" s="31"/>
      <c r="K32" s="92">
        <v>12.0</v>
      </c>
      <c r="L32" s="92" t="str">
        <f>VLOOKUP(K32,S4:W50,2,FALSE)</f>
        <v>柏木　龍治</v>
      </c>
      <c r="M32" s="94">
        <v>25.0</v>
      </c>
      <c r="N32" s="94" t="str">
        <f>VLOOKUP(M32,S4:W50,2,FALSE)</f>
        <v>澁谷　洋一</v>
      </c>
      <c r="O32" s="94">
        <v>40.0</v>
      </c>
      <c r="P32" s="94" t="str">
        <f>VLOOKUP(O32,S4:W50,2,FALSE)</f>
        <v>宮川　隆次</v>
      </c>
      <c r="Q32" s="94"/>
      <c r="R32" s="94"/>
      <c r="S32" s="56" t="str">
        <f t="shared" si="1"/>
        <v>29</v>
      </c>
      <c r="T32" s="57" t="str">
        <f>'組合員名簿'!C33</f>
        <v>芹沢　幸雄</v>
      </c>
      <c r="U32" s="57" t="str">
        <f>'組合員名簿'!E33</f>
        <v>58-6931</v>
      </c>
      <c r="V32" s="57" t="str">
        <f>'組合員名簿'!F33</f>
        <v/>
      </c>
      <c r="W32" s="57" t="str">
        <f>'組合員名簿'!G33</f>
        <v>58-6931</v>
      </c>
    </row>
    <row r="33" ht="20.25" customHeight="1">
      <c r="A33" s="31"/>
      <c r="B33" s="90" t="s">
        <v>213</v>
      </c>
      <c r="C33" s="31"/>
      <c r="D33" s="31"/>
      <c r="E33" s="31"/>
      <c r="F33" s="31"/>
      <c r="G33" s="31"/>
      <c r="H33" s="31"/>
      <c r="I33" s="31"/>
      <c r="J33" s="31"/>
      <c r="K33" s="92">
        <v>45.0</v>
      </c>
      <c r="L33" s="92" t="str">
        <f>VLOOKUP(K33,S4:W50,2,FALSE)</f>
        <v>(株)MIYASHO</v>
      </c>
      <c r="M33" s="92"/>
      <c r="N33" s="92"/>
      <c r="O33" s="92"/>
      <c r="P33" s="92"/>
      <c r="Q33" s="92"/>
      <c r="R33" s="92"/>
      <c r="S33" s="56" t="str">
        <f t="shared" si="1"/>
        <v>30</v>
      </c>
      <c r="T33" s="57" t="str">
        <f>'組合員名簿'!C34</f>
        <v>坪井　正興</v>
      </c>
      <c r="U33" s="57" t="str">
        <f>'組合員名簿'!E34</f>
        <v>58-0342</v>
      </c>
      <c r="V33" s="57" t="str">
        <f>'組合員名簿'!F34</f>
        <v/>
      </c>
      <c r="W33" s="57" t="str">
        <f>'組合員名簿'!G34</f>
        <v>080-1133-2840</v>
      </c>
    </row>
    <row r="34" ht="17.25" customHeight="1">
      <c r="A34" s="31"/>
      <c r="B34" s="31"/>
      <c r="C34" s="31"/>
      <c r="D34" s="31"/>
      <c r="E34" s="31"/>
      <c r="F34" s="31"/>
      <c r="G34" s="31"/>
      <c r="H34" s="31"/>
      <c r="I34" s="31"/>
      <c r="J34" s="31"/>
      <c r="K34" s="31"/>
      <c r="L34" s="31"/>
      <c r="M34" s="34"/>
      <c r="N34" s="31"/>
      <c r="O34" s="31"/>
      <c r="P34" s="31"/>
      <c r="Q34" s="31"/>
      <c r="R34" s="31"/>
      <c r="S34" s="56" t="str">
        <f t="shared" si="1"/>
        <v>31</v>
      </c>
      <c r="T34" s="57" t="str">
        <f>'組合員名簿'!C35</f>
        <v>坪井　正孝</v>
      </c>
      <c r="U34" s="57" t="str">
        <f>'組合員名簿'!E35</f>
        <v>58-1811</v>
      </c>
      <c r="V34" s="57" t="str">
        <f>'組合員名簿'!F35</f>
        <v/>
      </c>
      <c r="W34" s="57" t="str">
        <f>'組合員名簿'!G35</f>
        <v>58-1811</v>
      </c>
    </row>
    <row r="35" ht="17.25" customHeight="1">
      <c r="A35" s="31"/>
      <c r="B35" s="31"/>
      <c r="C35" s="31"/>
      <c r="D35" s="31"/>
      <c r="E35" s="31"/>
      <c r="F35" s="31"/>
      <c r="G35" s="31"/>
      <c r="H35" s="31"/>
      <c r="I35" s="31"/>
      <c r="J35" s="31"/>
      <c r="K35" s="31"/>
      <c r="L35" s="31"/>
      <c r="M35" s="34"/>
      <c r="N35" s="31"/>
      <c r="O35" s="31"/>
      <c r="P35" s="31"/>
      <c r="Q35" s="31"/>
      <c r="R35" s="31"/>
      <c r="S35" s="56" t="str">
        <f t="shared" si="1"/>
        <v>32</v>
      </c>
      <c r="T35" s="57" t="str">
        <f>'組合員名簿'!C36</f>
        <v>沼田　洋一</v>
      </c>
      <c r="U35" s="57" t="str">
        <f>'組合員名簿'!E36</f>
        <v>58-0866</v>
      </c>
      <c r="V35" s="57" t="str">
        <f>'組合員名簿'!F36</f>
        <v/>
      </c>
      <c r="W35" s="57" t="str">
        <f>'組合員名簿'!G36</f>
        <v>090-8840-7179</v>
      </c>
    </row>
    <row r="36" ht="17.25" customHeight="1">
      <c r="A36" s="31"/>
      <c r="B36" s="31"/>
      <c r="C36" s="31"/>
      <c r="D36" s="31"/>
      <c r="E36" s="31"/>
      <c r="F36" s="31"/>
      <c r="G36" s="31"/>
      <c r="H36" s="31"/>
      <c r="I36" s="31"/>
      <c r="J36" s="31"/>
      <c r="K36" s="31"/>
      <c r="L36" s="31"/>
      <c r="M36" s="34"/>
      <c r="N36" s="31"/>
      <c r="O36" s="31"/>
      <c r="P36" s="31"/>
      <c r="Q36" s="31"/>
      <c r="R36" s="31"/>
      <c r="S36" s="56" t="str">
        <f t="shared" si="1"/>
        <v>33</v>
      </c>
      <c r="T36" s="57" t="str">
        <f>'組合員名簿'!C37</f>
        <v>沼田　尚男</v>
      </c>
      <c r="U36" s="57" t="str">
        <f>'組合員名簿'!E37</f>
        <v>58-2478</v>
      </c>
      <c r="V36" s="57" t="str">
        <f>'組合員名簿'!F37</f>
        <v/>
      </c>
      <c r="W36" s="57" t="str">
        <f>'組合員名簿'!G37</f>
        <v>080-1164-9781</v>
      </c>
    </row>
    <row r="37" ht="17.25" customHeight="1">
      <c r="A37" s="31"/>
      <c r="B37" s="31"/>
      <c r="C37" s="31"/>
      <c r="D37" s="31"/>
      <c r="E37" s="31"/>
      <c r="F37" s="31"/>
      <c r="G37" s="31"/>
      <c r="H37" s="31"/>
      <c r="I37" s="31"/>
      <c r="J37" s="31"/>
      <c r="K37" s="31"/>
      <c r="L37" s="31"/>
      <c r="M37" s="34"/>
      <c r="N37" s="31"/>
      <c r="O37" s="31"/>
      <c r="P37" s="31"/>
      <c r="Q37" s="31"/>
      <c r="R37" s="31"/>
      <c r="S37" s="56" t="str">
        <f t="shared" si="1"/>
        <v>34</v>
      </c>
      <c r="T37" s="57" t="str">
        <f>'組合員名簿'!C38</f>
        <v>原　トヨ子</v>
      </c>
      <c r="U37" s="57" t="str">
        <f>'組合員名簿'!E38</f>
        <v>58-0346</v>
      </c>
      <c r="V37" s="57" t="str">
        <f>'組合員名簿'!F38</f>
        <v/>
      </c>
      <c r="W37" s="57" t="str">
        <f>'組合員名簿'!G38</f>
        <v>58-0346</v>
      </c>
    </row>
    <row r="38" ht="17.25" customHeight="1">
      <c r="A38" s="31"/>
      <c r="B38" s="31"/>
      <c r="C38" s="31"/>
      <c r="D38" s="31"/>
      <c r="E38" s="31"/>
      <c r="F38" s="31"/>
      <c r="G38" s="31"/>
      <c r="H38" s="31"/>
      <c r="I38" s="31"/>
      <c r="J38" s="31"/>
      <c r="K38" s="31"/>
      <c r="L38" s="31"/>
      <c r="M38" s="34"/>
      <c r="N38" s="31"/>
      <c r="O38" s="31"/>
      <c r="P38" s="31"/>
      <c r="Q38" s="31"/>
      <c r="R38" s="31"/>
      <c r="S38" s="56" t="str">
        <f t="shared" si="1"/>
        <v>35</v>
      </c>
      <c r="T38" s="57" t="str">
        <f>'組合員名簿'!C39</f>
        <v>宮川　キク江</v>
      </c>
      <c r="U38" s="57" t="str">
        <f>'組合員名簿'!E39</f>
        <v>58-0065</v>
      </c>
      <c r="V38" s="57" t="str">
        <f>'組合員名簿'!F39</f>
        <v/>
      </c>
      <c r="W38" s="57" t="str">
        <f>'組合員名簿'!G39</f>
        <v>58-0065</v>
      </c>
    </row>
    <row r="39" ht="17.25" customHeight="1">
      <c r="A39" s="31"/>
      <c r="B39" s="31"/>
      <c r="C39" s="31"/>
      <c r="D39" s="31"/>
      <c r="E39" s="31"/>
      <c r="F39" s="31"/>
      <c r="G39" s="31"/>
      <c r="H39" s="31"/>
      <c r="I39" s="31"/>
      <c r="J39" s="31"/>
      <c r="K39" s="35"/>
      <c r="L39" s="35"/>
      <c r="M39" s="95"/>
      <c r="N39" s="35"/>
      <c r="O39" s="35"/>
      <c r="P39" s="35"/>
      <c r="Q39" s="31"/>
      <c r="R39" s="31"/>
      <c r="S39" s="56" t="str">
        <f t="shared" si="1"/>
        <v>36</v>
      </c>
      <c r="T39" s="57" t="str">
        <f>'組合員名簿'!C40</f>
        <v>宮川　源三</v>
      </c>
      <c r="U39" s="57" t="str">
        <f>'組合員名簿'!E40</f>
        <v>58-1610</v>
      </c>
      <c r="V39" s="57" t="str">
        <f>'組合員名簿'!F40</f>
        <v>T/F</v>
      </c>
      <c r="W39" s="57" t="str">
        <f>'組合員名簿'!G40</f>
        <v>090-4826-8514</v>
      </c>
    </row>
    <row r="40" ht="17.25" customHeight="1">
      <c r="A40" s="31"/>
      <c r="B40" s="31"/>
      <c r="C40" s="31"/>
      <c r="D40" s="31"/>
      <c r="E40" s="31"/>
      <c r="F40" s="31"/>
      <c r="G40" s="31"/>
      <c r="H40" s="31"/>
      <c r="I40" s="31"/>
      <c r="J40" s="31"/>
      <c r="K40" s="35"/>
      <c r="L40" s="35"/>
      <c r="M40" s="95"/>
      <c r="N40" s="35"/>
      <c r="O40" s="35"/>
      <c r="P40" s="35"/>
      <c r="Q40" s="31"/>
      <c r="R40" s="31"/>
      <c r="S40" s="56" t="str">
        <f t="shared" si="1"/>
        <v>37</v>
      </c>
      <c r="T40" s="57" t="str">
        <f>'組合員名簿'!C41</f>
        <v>宮川　浩二</v>
      </c>
      <c r="U40" s="57" t="str">
        <f>'組合員名簿'!E41</f>
        <v/>
      </c>
      <c r="V40" s="57" t="str">
        <f>'組合員名簿'!F41</f>
        <v/>
      </c>
      <c r="W40" s="57" t="str">
        <f>'組合員名簿'!G41</f>
        <v/>
      </c>
    </row>
    <row r="41" ht="17.25" customHeight="1">
      <c r="A41" s="31"/>
      <c r="B41" s="31"/>
      <c r="C41" s="31"/>
      <c r="D41" s="31"/>
      <c r="E41" s="31"/>
      <c r="F41" s="31"/>
      <c r="G41" s="31"/>
      <c r="H41" s="31"/>
      <c r="I41" s="31"/>
      <c r="J41" s="31"/>
      <c r="K41" s="35"/>
      <c r="L41" s="35"/>
      <c r="M41" s="95"/>
      <c r="N41" s="35"/>
      <c r="O41" s="35"/>
      <c r="P41" s="35"/>
      <c r="Q41" s="31"/>
      <c r="R41" s="31"/>
      <c r="S41" s="56" t="str">
        <f t="shared" si="1"/>
        <v>38</v>
      </c>
      <c r="T41" s="57" t="str">
        <f>'組合員名簿'!C42</f>
        <v>宮川　悟</v>
      </c>
      <c r="U41" s="57" t="str">
        <f>'組合員名簿'!E42</f>
        <v>58-1537</v>
      </c>
      <c r="V41" s="57" t="str">
        <f>'組合員名簿'!F42</f>
        <v>T/F</v>
      </c>
      <c r="W41" s="57" t="str">
        <f>'組合員名簿'!G42</f>
        <v>58-1537</v>
      </c>
    </row>
    <row r="42" ht="17.25" customHeight="1">
      <c r="A42" s="35"/>
      <c r="B42" s="35"/>
      <c r="C42" s="35"/>
      <c r="D42" s="35"/>
      <c r="E42" s="35"/>
      <c r="F42" s="35"/>
      <c r="G42" s="35"/>
      <c r="H42" s="35"/>
      <c r="I42" s="35"/>
      <c r="J42" s="35"/>
      <c r="K42" s="35"/>
      <c r="L42" s="35"/>
      <c r="M42" s="95"/>
      <c r="N42" s="35"/>
      <c r="O42" s="35"/>
      <c r="P42" s="35"/>
      <c r="Q42" s="35"/>
      <c r="R42" s="35"/>
      <c r="S42" s="56" t="str">
        <f t="shared" si="1"/>
        <v>39</v>
      </c>
      <c r="T42" s="57" t="str">
        <f>'組合員名簿'!C43</f>
        <v>宮川　茂樹</v>
      </c>
      <c r="U42" s="57" t="str">
        <f>'組合員名簿'!E43</f>
        <v>59-2408</v>
      </c>
      <c r="V42" s="57" t="str">
        <f>'組合員名簿'!F43</f>
        <v/>
      </c>
      <c r="W42" s="57" t="str">
        <f>'組合員名簿'!G43</f>
        <v>090-8848-0023</v>
      </c>
    </row>
    <row r="43" ht="17.25" customHeight="1">
      <c r="A43" s="35"/>
      <c r="B43" s="35"/>
      <c r="C43" s="35"/>
      <c r="D43" s="35"/>
      <c r="E43" s="35"/>
      <c r="F43" s="35"/>
      <c r="G43" s="35"/>
      <c r="H43" s="35"/>
      <c r="I43" s="35"/>
      <c r="J43" s="35"/>
      <c r="K43" s="35"/>
      <c r="L43" s="35"/>
      <c r="M43" s="95"/>
      <c r="N43" s="35"/>
      <c r="O43" s="35"/>
      <c r="P43" s="35"/>
      <c r="Q43" s="35"/>
      <c r="R43" s="35"/>
      <c r="S43" s="56" t="str">
        <f t="shared" si="1"/>
        <v>40</v>
      </c>
      <c r="T43" s="57" t="str">
        <f>'組合員名簿'!C44</f>
        <v>宮川　隆次</v>
      </c>
      <c r="U43" s="57" t="str">
        <f>'組合員名簿'!E44</f>
        <v>58-2780</v>
      </c>
      <c r="V43" s="57" t="str">
        <f>'組合員名簿'!F44</f>
        <v/>
      </c>
      <c r="W43" s="57" t="str">
        <f>'組合員名簿'!G44</f>
        <v>58-2780</v>
      </c>
    </row>
    <row r="44" ht="17.25" customHeight="1">
      <c r="A44" s="35"/>
      <c r="B44" s="35"/>
      <c r="C44" s="35"/>
      <c r="D44" s="35"/>
      <c r="E44" s="35"/>
      <c r="F44" s="35"/>
      <c r="G44" s="35"/>
      <c r="H44" s="35"/>
      <c r="I44" s="35"/>
      <c r="J44" s="35"/>
      <c r="K44" s="35"/>
      <c r="L44" s="35"/>
      <c r="M44" s="95"/>
      <c r="N44" s="35"/>
      <c r="O44" s="35"/>
      <c r="P44" s="35"/>
      <c r="Q44" s="35"/>
      <c r="R44" s="35"/>
      <c r="S44" s="56" t="str">
        <f t="shared" si="1"/>
        <v>41</v>
      </c>
      <c r="T44" s="57" t="str">
        <f>'組合員名簿'!C45</f>
        <v>宮川　忠蔵</v>
      </c>
      <c r="U44" s="57" t="str">
        <f>'組合員名簿'!E45</f>
        <v>58-0345</v>
      </c>
      <c r="V44" s="57" t="str">
        <f>'組合員名簿'!F45</f>
        <v/>
      </c>
      <c r="W44" s="57" t="str">
        <f>'組合員名簿'!G45</f>
        <v>58-0345</v>
      </c>
    </row>
    <row r="45" ht="17.25" customHeight="1">
      <c r="A45" s="35"/>
      <c r="B45" s="35"/>
      <c r="C45" s="35"/>
      <c r="D45" s="35"/>
      <c r="E45" s="35"/>
      <c r="F45" s="35"/>
      <c r="G45" s="35"/>
      <c r="H45" s="35"/>
      <c r="I45" s="35"/>
      <c r="J45" s="35"/>
      <c r="K45" s="35"/>
      <c r="L45" s="35"/>
      <c r="M45" s="95"/>
      <c r="N45" s="35"/>
      <c r="O45" s="35"/>
      <c r="P45" s="35"/>
      <c r="Q45" s="35"/>
      <c r="R45" s="35"/>
      <c r="S45" s="56" t="str">
        <f t="shared" si="1"/>
        <v>42</v>
      </c>
      <c r="T45" s="57" t="str">
        <f>'組合員名簿'!C46</f>
        <v>宮川　信之</v>
      </c>
      <c r="U45" s="57" t="str">
        <f>'組合員名簿'!E46</f>
        <v/>
      </c>
      <c r="V45" s="57" t="str">
        <f>'組合員名簿'!F46</f>
        <v/>
      </c>
      <c r="W45" s="57" t="str">
        <f>'組合員名簿'!G46</f>
        <v>090-3219-7139</v>
      </c>
    </row>
    <row r="46" ht="17.25" customHeight="1">
      <c r="A46" s="35"/>
      <c r="B46" s="35"/>
      <c r="C46" s="35"/>
      <c r="D46" s="35"/>
      <c r="E46" s="35"/>
      <c r="F46" s="35"/>
      <c r="G46" s="35"/>
      <c r="H46" s="35"/>
      <c r="I46" s="35"/>
      <c r="J46" s="35"/>
      <c r="K46" s="35"/>
      <c r="L46" s="35"/>
      <c r="M46" s="95"/>
      <c r="N46" s="35"/>
      <c r="O46" s="35"/>
      <c r="P46" s="35"/>
      <c r="Q46" s="35"/>
      <c r="R46" s="35"/>
      <c r="S46" s="56" t="str">
        <f t="shared" si="1"/>
        <v>43</v>
      </c>
      <c r="T46" s="57" t="str">
        <f>'組合員名簿'!C47</f>
        <v>宮川　英美</v>
      </c>
      <c r="U46" s="57" t="str">
        <f>'組合員名簿'!E47</f>
        <v>58-0298</v>
      </c>
      <c r="V46" s="57" t="str">
        <f>'組合員名簿'!F47</f>
        <v/>
      </c>
      <c r="W46" s="57" t="str">
        <f>'組合員名簿'!G47</f>
        <v>58-0298</v>
      </c>
    </row>
    <row r="47" ht="17.25" customHeight="1">
      <c r="A47" s="35"/>
      <c r="B47" s="35"/>
      <c r="C47" s="35"/>
      <c r="D47" s="35"/>
      <c r="E47" s="35"/>
      <c r="F47" s="35"/>
      <c r="G47" s="35"/>
      <c r="H47" s="35"/>
      <c r="I47" s="35"/>
      <c r="J47" s="35"/>
      <c r="K47" s="35"/>
      <c r="L47" s="35"/>
      <c r="M47" s="95"/>
      <c r="N47" s="35"/>
      <c r="O47" s="35"/>
      <c r="P47" s="35"/>
      <c r="Q47" s="35"/>
      <c r="R47" s="35"/>
      <c r="S47" s="56" t="str">
        <f t="shared" si="1"/>
        <v>44</v>
      </c>
      <c r="T47" s="57" t="str">
        <f>'組合員名簿'!C48</f>
        <v>宮川　幸男</v>
      </c>
      <c r="U47" s="57" t="str">
        <f>'組合員名簿'!E48</f>
        <v>58-3689</v>
      </c>
      <c r="V47" s="57" t="str">
        <f>'組合員名簿'!F48</f>
        <v/>
      </c>
      <c r="W47" s="57" t="str">
        <f>'組合員名簿'!G48</f>
        <v>58-3689</v>
      </c>
    </row>
    <row r="48" ht="17.25" customHeight="1">
      <c r="A48" s="35"/>
      <c r="B48" s="35"/>
      <c r="C48" s="35"/>
      <c r="D48" s="35"/>
      <c r="E48" s="35"/>
      <c r="F48" s="35"/>
      <c r="G48" s="35"/>
      <c r="H48" s="35"/>
      <c r="I48" s="35"/>
      <c r="J48" s="35"/>
      <c r="K48" s="35"/>
      <c r="L48" s="35"/>
      <c r="M48" s="95"/>
      <c r="N48" s="35"/>
      <c r="O48" s="35"/>
      <c r="P48" s="35"/>
      <c r="Q48" s="35"/>
      <c r="R48" s="35"/>
      <c r="S48" s="56" t="str">
        <f t="shared" si="1"/>
        <v>45</v>
      </c>
      <c r="T48" s="57" t="str">
        <f>'組合員名簿'!C49</f>
        <v>(株)MIYASHO</v>
      </c>
      <c r="U48" s="57" t="str">
        <f>'組合員名簿'!E49</f>
        <v/>
      </c>
      <c r="V48" s="57" t="str">
        <f>'組合員名簿'!F49</f>
        <v/>
      </c>
      <c r="W48" s="57" t="str">
        <f>'組合員名簿'!G49</f>
        <v>090-3219-7139</v>
      </c>
    </row>
    <row r="49" ht="17.25" customHeight="1">
      <c r="A49" s="35"/>
      <c r="B49" s="35"/>
      <c r="C49" s="35"/>
      <c r="D49" s="35"/>
      <c r="E49" s="35"/>
      <c r="F49" s="35"/>
      <c r="G49" s="35"/>
      <c r="H49" s="35"/>
      <c r="I49" s="35"/>
      <c r="J49" s="35"/>
      <c r="K49" s="35"/>
      <c r="L49" s="35"/>
      <c r="M49" s="95"/>
      <c r="N49" s="35"/>
      <c r="O49" s="35"/>
      <c r="P49" s="35"/>
      <c r="Q49" s="35"/>
      <c r="R49" s="35"/>
      <c r="S49" s="56" t="str">
        <f t="shared" si="1"/>
        <v>46</v>
      </c>
      <c r="T49" s="48" t="s">
        <v>182</v>
      </c>
      <c r="U49" s="48" t="s">
        <v>182</v>
      </c>
      <c r="V49" s="48" t="s">
        <v>182</v>
      </c>
      <c r="W49" s="48" t="s">
        <v>182</v>
      </c>
    </row>
    <row r="50" ht="17.25" customHeight="1">
      <c r="A50" s="35"/>
      <c r="B50" s="35"/>
      <c r="C50" s="35"/>
      <c r="D50" s="35"/>
      <c r="E50" s="35"/>
      <c r="F50" s="35"/>
      <c r="G50" s="35"/>
      <c r="H50" s="35"/>
      <c r="I50" s="35"/>
      <c r="J50" s="35"/>
      <c r="K50" s="35"/>
      <c r="L50" s="35"/>
      <c r="M50" s="95"/>
      <c r="N50" s="35"/>
      <c r="O50" s="35"/>
      <c r="P50" s="35"/>
      <c r="Q50" s="35"/>
      <c r="R50" s="35"/>
      <c r="S50" s="56" t="str">
        <f t="shared" si="1"/>
        <v>47</v>
      </c>
      <c r="T50" s="57" t="str">
        <f>'組合員名簿'!C51</f>
        <v>n/c</v>
      </c>
      <c r="U50" s="57" t="str">
        <f>'組合員名簿'!E51</f>
        <v>n/c</v>
      </c>
      <c r="V50" s="57" t="str">
        <f>'組合員名簿'!F51</f>
        <v>n/c</v>
      </c>
      <c r="W50" s="57" t="str">
        <f>'組合員名簿'!G51</f>
        <v>n/c</v>
      </c>
    </row>
    <row r="51" ht="17.25" customHeight="1">
      <c r="A51" s="35"/>
      <c r="B51" s="35"/>
      <c r="C51" s="35"/>
      <c r="D51" s="35"/>
      <c r="E51" s="35"/>
      <c r="F51" s="35"/>
      <c r="G51" s="35"/>
      <c r="H51" s="35"/>
      <c r="I51" s="35"/>
      <c r="J51" s="35"/>
      <c r="K51" s="35"/>
      <c r="L51" s="35"/>
      <c r="M51" s="95"/>
      <c r="N51" s="35"/>
      <c r="O51" s="35"/>
      <c r="P51" s="35"/>
      <c r="Q51" s="35"/>
      <c r="R51" s="35"/>
      <c r="S51" s="56" t="str">
        <f t="shared" si="1"/>
        <v>48</v>
      </c>
      <c r="T51" s="57" t="str">
        <f>'組合員名簿'!C52</f>
        <v>n/c</v>
      </c>
      <c r="U51" s="57" t="str">
        <f>'組合員名簿'!E52</f>
        <v>n/c</v>
      </c>
      <c r="V51" s="57" t="str">
        <f>'組合員名簿'!F52</f>
        <v>n/c</v>
      </c>
      <c r="W51" s="57" t="str">
        <f>'組合員名簿'!G52</f>
        <v>n/c</v>
      </c>
    </row>
    <row r="52" ht="17.25" customHeight="1">
      <c r="A52" s="35"/>
      <c r="B52" s="35"/>
      <c r="C52" s="35"/>
      <c r="D52" s="35"/>
      <c r="E52" s="35"/>
      <c r="F52" s="35"/>
      <c r="G52" s="35"/>
      <c r="H52" s="35"/>
      <c r="I52" s="35"/>
      <c r="J52" s="35"/>
      <c r="K52" s="35"/>
      <c r="L52" s="35"/>
      <c r="M52" s="95"/>
      <c r="N52" s="35"/>
      <c r="O52" s="35"/>
      <c r="P52" s="35"/>
      <c r="Q52" s="35"/>
      <c r="R52" s="35"/>
      <c r="S52" s="56" t="str">
        <f t="shared" si="1"/>
        <v>49</v>
      </c>
      <c r="T52" s="57" t="str">
        <f>'組合員名簿'!C53</f>
        <v>n/c</v>
      </c>
      <c r="U52" s="57" t="str">
        <f>'組合員名簿'!E53</f>
        <v>n/c</v>
      </c>
      <c r="V52" s="57" t="str">
        <f>'組合員名簿'!F53</f>
        <v>n/c</v>
      </c>
      <c r="W52" s="57" t="str">
        <f>'組合員名簿'!G53</f>
        <v>n/c</v>
      </c>
    </row>
    <row r="53" ht="17.25" customHeight="1">
      <c r="A53" s="35"/>
      <c r="B53" s="35"/>
      <c r="C53" s="35"/>
      <c r="D53" s="35"/>
      <c r="E53" s="35"/>
      <c r="F53" s="35"/>
      <c r="G53" s="35"/>
      <c r="H53" s="35"/>
      <c r="I53" s="35"/>
      <c r="J53" s="35"/>
      <c r="K53" s="35"/>
      <c r="L53" s="35"/>
      <c r="M53" s="95"/>
      <c r="N53" s="35"/>
      <c r="O53" s="35"/>
      <c r="P53" s="35"/>
      <c r="Q53" s="35"/>
      <c r="R53" s="35"/>
      <c r="S53" s="56" t="str">
        <f t="shared" si="1"/>
        <v>50</v>
      </c>
      <c r="T53" s="57" t="str">
        <f>'組合員名簿'!C54</f>
        <v>n/c</v>
      </c>
      <c r="U53" s="57" t="str">
        <f>'組合員名簿'!E54</f>
        <v>n/c</v>
      </c>
      <c r="V53" s="57" t="str">
        <f>'組合員名簿'!F54</f>
        <v>n/c</v>
      </c>
      <c r="W53" s="57" t="str">
        <f>'組合員名簿'!G54</f>
        <v>n/c</v>
      </c>
    </row>
    <row r="54" ht="17.25" customHeight="1">
      <c r="A54" s="35"/>
      <c r="B54" s="35"/>
      <c r="C54" s="35"/>
      <c r="D54" s="35"/>
      <c r="E54" s="35"/>
      <c r="F54" s="35"/>
      <c r="G54" s="35"/>
      <c r="H54" s="35"/>
      <c r="I54" s="35"/>
      <c r="J54" s="35"/>
      <c r="K54" s="35"/>
      <c r="L54" s="35"/>
      <c r="M54" s="95"/>
      <c r="N54" s="35"/>
      <c r="O54" s="35"/>
      <c r="P54" s="35"/>
      <c r="Q54" s="35"/>
      <c r="R54" s="35"/>
      <c r="S54" s="95"/>
      <c r="T54" s="35"/>
      <c r="U54" s="35"/>
      <c r="V54" s="35"/>
      <c r="W54" s="35"/>
    </row>
    <row r="55" ht="17.25" customHeight="1">
      <c r="A55" s="35"/>
      <c r="B55" s="35"/>
      <c r="C55" s="35"/>
      <c r="D55" s="35"/>
      <c r="E55" s="35"/>
      <c r="F55" s="35"/>
      <c r="G55" s="35"/>
      <c r="H55" s="35"/>
      <c r="I55" s="35"/>
      <c r="J55" s="35"/>
      <c r="K55" s="35"/>
      <c r="L55" s="35"/>
      <c r="M55" s="95"/>
      <c r="N55" s="35"/>
      <c r="O55" s="35"/>
      <c r="P55" s="35"/>
      <c r="Q55" s="35"/>
      <c r="R55" s="35"/>
      <c r="S55" s="95"/>
      <c r="T55" s="35"/>
      <c r="U55" s="35"/>
      <c r="V55" s="35"/>
      <c r="W55" s="35"/>
    </row>
    <row r="56" ht="17.25" customHeight="1">
      <c r="A56" s="35"/>
      <c r="B56" s="35"/>
      <c r="C56" s="35"/>
      <c r="D56" s="35"/>
      <c r="E56" s="35"/>
      <c r="F56" s="35"/>
      <c r="G56" s="35"/>
      <c r="H56" s="35"/>
      <c r="I56" s="35"/>
      <c r="J56" s="35"/>
      <c r="K56" s="35"/>
      <c r="L56" s="35"/>
      <c r="M56" s="95"/>
      <c r="N56" s="35"/>
      <c r="O56" s="35"/>
      <c r="P56" s="35"/>
      <c r="Q56" s="35"/>
      <c r="R56" s="35"/>
      <c r="S56" s="95"/>
      <c r="T56" s="35"/>
      <c r="U56" s="35"/>
      <c r="V56" s="35"/>
      <c r="W56" s="35"/>
    </row>
    <row r="57" ht="17.25" customHeight="1">
      <c r="A57" s="35"/>
      <c r="B57" s="35"/>
      <c r="C57" s="35"/>
      <c r="D57" s="35"/>
      <c r="E57" s="35"/>
      <c r="F57" s="35"/>
      <c r="G57" s="35"/>
      <c r="H57" s="35"/>
      <c r="I57" s="35"/>
      <c r="J57" s="35"/>
      <c r="K57" s="35"/>
      <c r="L57" s="35"/>
      <c r="M57" s="95"/>
      <c r="N57" s="35"/>
      <c r="O57" s="35"/>
      <c r="P57" s="35"/>
      <c r="Q57" s="35"/>
      <c r="R57" s="35"/>
      <c r="S57" s="95"/>
      <c r="T57" s="35"/>
      <c r="U57" s="35"/>
      <c r="V57" s="35"/>
      <c r="W57" s="35"/>
    </row>
    <row r="58" ht="17.25" customHeight="1">
      <c r="A58" s="35"/>
      <c r="B58" s="35"/>
      <c r="C58" s="35"/>
      <c r="D58" s="35"/>
      <c r="E58" s="35"/>
      <c r="F58" s="35"/>
      <c r="G58" s="35"/>
      <c r="H58" s="35"/>
      <c r="I58" s="35"/>
      <c r="J58" s="35"/>
      <c r="K58" s="35"/>
      <c r="L58" s="35"/>
      <c r="M58" s="95"/>
      <c r="N58" s="35"/>
      <c r="O58" s="35"/>
      <c r="P58" s="35"/>
      <c r="Q58" s="35"/>
      <c r="R58" s="35"/>
      <c r="S58" s="95"/>
      <c r="T58" s="35"/>
      <c r="U58" s="35"/>
      <c r="V58" s="35"/>
      <c r="W58" s="35"/>
    </row>
    <row r="59" ht="17.25" customHeight="1">
      <c r="A59" s="35"/>
      <c r="B59" s="35"/>
      <c r="C59" s="35"/>
      <c r="D59" s="35"/>
      <c r="E59" s="35"/>
      <c r="F59" s="35"/>
      <c r="G59" s="35"/>
      <c r="H59" s="35"/>
      <c r="I59" s="35"/>
      <c r="J59" s="35"/>
      <c r="K59" s="35"/>
      <c r="L59" s="35"/>
      <c r="M59" s="95"/>
      <c r="N59" s="35"/>
      <c r="O59" s="35"/>
      <c r="P59" s="35"/>
      <c r="Q59" s="35"/>
      <c r="R59" s="35"/>
      <c r="S59" s="95"/>
      <c r="T59" s="35"/>
      <c r="U59" s="35"/>
      <c r="V59" s="35"/>
      <c r="W59" s="35"/>
    </row>
    <row r="60" ht="17.25" customHeight="1">
      <c r="A60" s="35"/>
      <c r="B60" s="35"/>
      <c r="C60" s="35"/>
      <c r="D60" s="35"/>
      <c r="E60" s="35"/>
      <c r="F60" s="35"/>
      <c r="G60" s="35"/>
      <c r="H60" s="35"/>
      <c r="I60" s="35"/>
      <c r="J60" s="35"/>
      <c r="K60" s="35"/>
      <c r="L60" s="35"/>
      <c r="M60" s="95"/>
      <c r="N60" s="35"/>
      <c r="O60" s="35"/>
      <c r="P60" s="35"/>
      <c r="Q60" s="35"/>
      <c r="R60" s="35"/>
      <c r="S60" s="95"/>
      <c r="T60" s="35"/>
      <c r="U60" s="35"/>
      <c r="V60" s="35"/>
      <c r="W60" s="35"/>
    </row>
    <row r="61" ht="17.25" customHeight="1">
      <c r="A61" s="35"/>
      <c r="B61" s="35"/>
      <c r="C61" s="35"/>
      <c r="D61" s="35"/>
      <c r="E61" s="35"/>
      <c r="F61" s="35"/>
      <c r="G61" s="35"/>
      <c r="H61" s="35"/>
      <c r="I61" s="35"/>
      <c r="J61" s="35"/>
      <c r="K61" s="35"/>
      <c r="L61" s="35"/>
      <c r="M61" s="95"/>
      <c r="N61" s="35"/>
      <c r="O61" s="35"/>
      <c r="P61" s="35"/>
      <c r="Q61" s="35"/>
      <c r="R61" s="35"/>
      <c r="S61" s="95"/>
      <c r="T61" s="35"/>
      <c r="U61" s="35"/>
      <c r="V61" s="35"/>
      <c r="W61" s="35"/>
    </row>
    <row r="62" ht="17.25" customHeight="1">
      <c r="A62" s="35"/>
      <c r="B62" s="35"/>
      <c r="C62" s="35"/>
      <c r="D62" s="35"/>
      <c r="E62" s="35"/>
      <c r="F62" s="35"/>
      <c r="G62" s="35"/>
      <c r="H62" s="35"/>
      <c r="I62" s="35"/>
      <c r="J62" s="35"/>
      <c r="K62" s="35"/>
      <c r="L62" s="35"/>
      <c r="M62" s="95"/>
      <c r="N62" s="35"/>
      <c r="O62" s="35"/>
      <c r="P62" s="35"/>
      <c r="Q62" s="35"/>
      <c r="R62" s="35"/>
      <c r="S62" s="95"/>
      <c r="T62" s="35"/>
      <c r="U62" s="35"/>
      <c r="V62" s="35"/>
      <c r="W62" s="35"/>
    </row>
    <row r="63" ht="17.25" customHeight="1">
      <c r="A63" s="35"/>
      <c r="B63" s="35"/>
      <c r="C63" s="35"/>
      <c r="D63" s="35"/>
      <c r="E63" s="35"/>
      <c r="F63" s="35"/>
      <c r="G63" s="35"/>
      <c r="H63" s="35"/>
      <c r="I63" s="35"/>
      <c r="J63" s="35"/>
      <c r="K63" s="35"/>
      <c r="L63" s="35"/>
      <c r="M63" s="95"/>
      <c r="N63" s="35"/>
      <c r="O63" s="35"/>
      <c r="P63" s="35"/>
      <c r="Q63" s="35"/>
      <c r="R63" s="35"/>
      <c r="S63" s="95"/>
      <c r="T63" s="35"/>
      <c r="U63" s="35"/>
      <c r="V63" s="35"/>
      <c r="W63" s="35"/>
    </row>
    <row r="64" ht="17.25" customHeight="1">
      <c r="A64" s="35"/>
      <c r="B64" s="35"/>
      <c r="C64" s="35"/>
      <c r="D64" s="35"/>
      <c r="E64" s="35"/>
      <c r="F64" s="35"/>
      <c r="G64" s="35"/>
      <c r="H64" s="35"/>
      <c r="I64" s="35"/>
      <c r="J64" s="35"/>
      <c r="K64" s="35"/>
      <c r="L64" s="35"/>
      <c r="M64" s="95"/>
      <c r="N64" s="35"/>
      <c r="O64" s="35"/>
      <c r="P64" s="35"/>
      <c r="Q64" s="35"/>
      <c r="R64" s="35"/>
      <c r="S64" s="95"/>
      <c r="T64" s="35"/>
      <c r="U64" s="35"/>
      <c r="V64" s="35"/>
      <c r="W64" s="35"/>
    </row>
    <row r="65" ht="17.25" customHeight="1">
      <c r="A65" s="35"/>
      <c r="B65" s="35"/>
      <c r="C65" s="35"/>
      <c r="D65" s="35"/>
      <c r="E65" s="35"/>
      <c r="F65" s="35"/>
      <c r="G65" s="35"/>
      <c r="H65" s="35"/>
      <c r="I65" s="35"/>
      <c r="J65" s="35"/>
      <c r="K65" s="35"/>
      <c r="L65" s="35"/>
      <c r="M65" s="95"/>
      <c r="N65" s="35"/>
      <c r="O65" s="35"/>
      <c r="P65" s="35"/>
      <c r="Q65" s="35"/>
      <c r="R65" s="35"/>
      <c r="S65" s="95"/>
      <c r="T65" s="35"/>
      <c r="U65" s="35"/>
      <c r="V65" s="35"/>
      <c r="W65" s="35"/>
    </row>
    <row r="66" ht="17.25" customHeight="1">
      <c r="A66" s="35"/>
      <c r="B66" s="35"/>
      <c r="C66" s="35"/>
      <c r="D66" s="35"/>
      <c r="E66" s="35"/>
      <c r="F66" s="35"/>
      <c r="G66" s="35"/>
      <c r="H66" s="35"/>
      <c r="I66" s="35"/>
      <c r="J66" s="35"/>
      <c r="K66" s="35"/>
      <c r="L66" s="35"/>
      <c r="M66" s="95"/>
      <c r="N66" s="35"/>
      <c r="O66" s="35"/>
      <c r="P66" s="35"/>
      <c r="Q66" s="35"/>
      <c r="R66" s="35"/>
      <c r="S66" s="95"/>
      <c r="T66" s="35"/>
      <c r="U66" s="35"/>
      <c r="V66" s="35"/>
      <c r="W66" s="35"/>
    </row>
    <row r="67" ht="17.25" customHeight="1">
      <c r="A67" s="35"/>
      <c r="B67" s="35"/>
      <c r="C67" s="35"/>
      <c r="D67" s="35"/>
      <c r="E67" s="35"/>
      <c r="F67" s="35"/>
      <c r="G67" s="35"/>
      <c r="H67" s="35"/>
      <c r="I67" s="35"/>
      <c r="J67" s="35"/>
      <c r="K67" s="35"/>
      <c r="L67" s="35"/>
      <c r="M67" s="95"/>
      <c r="N67" s="35"/>
      <c r="O67" s="35"/>
      <c r="P67" s="35"/>
      <c r="Q67" s="35"/>
      <c r="R67" s="35"/>
      <c r="S67" s="95"/>
      <c r="T67" s="35"/>
      <c r="U67" s="35"/>
      <c r="V67" s="35"/>
      <c r="W67" s="35"/>
    </row>
    <row r="68" ht="17.25" customHeight="1">
      <c r="A68" s="35"/>
      <c r="B68" s="35"/>
      <c r="C68" s="35"/>
      <c r="D68" s="35"/>
      <c r="E68" s="35"/>
      <c r="F68" s="35"/>
      <c r="G68" s="35"/>
      <c r="H68" s="35"/>
      <c r="I68" s="35"/>
      <c r="J68" s="35"/>
      <c r="K68" s="35"/>
      <c r="L68" s="35"/>
      <c r="M68" s="95"/>
      <c r="N68" s="35"/>
      <c r="O68" s="35"/>
      <c r="P68" s="35"/>
      <c r="Q68" s="35"/>
      <c r="R68" s="35"/>
      <c r="S68" s="95"/>
      <c r="T68" s="35"/>
      <c r="U68" s="35"/>
      <c r="V68" s="35"/>
      <c r="W68" s="35"/>
    </row>
    <row r="69" ht="17.25" customHeight="1">
      <c r="A69" s="35"/>
      <c r="B69" s="35"/>
      <c r="C69" s="35"/>
      <c r="D69" s="35"/>
      <c r="E69" s="35"/>
      <c r="F69" s="35"/>
      <c r="G69" s="35"/>
      <c r="H69" s="35"/>
      <c r="I69" s="35"/>
      <c r="J69" s="35"/>
      <c r="K69" s="35"/>
      <c r="L69" s="35"/>
      <c r="M69" s="95"/>
      <c r="N69" s="35"/>
      <c r="O69" s="35"/>
      <c r="P69" s="35"/>
      <c r="Q69" s="35"/>
      <c r="R69" s="35"/>
      <c r="S69" s="95"/>
      <c r="T69" s="35"/>
      <c r="U69" s="35"/>
      <c r="V69" s="35"/>
      <c r="W69" s="35"/>
    </row>
    <row r="70" ht="17.25" customHeight="1">
      <c r="A70" s="35"/>
      <c r="B70" s="35"/>
      <c r="C70" s="35"/>
      <c r="D70" s="35"/>
      <c r="E70" s="35"/>
      <c r="F70" s="35"/>
      <c r="G70" s="35"/>
      <c r="H70" s="35"/>
      <c r="I70" s="35"/>
      <c r="J70" s="35"/>
      <c r="K70" s="35"/>
      <c r="L70" s="35"/>
      <c r="M70" s="95"/>
      <c r="N70" s="35"/>
      <c r="O70" s="35"/>
      <c r="P70" s="35"/>
      <c r="Q70" s="35"/>
      <c r="R70" s="35"/>
      <c r="S70" s="95"/>
      <c r="T70" s="35"/>
      <c r="U70" s="35"/>
      <c r="V70" s="35"/>
      <c r="W70" s="35"/>
    </row>
    <row r="71" ht="17.25" customHeight="1">
      <c r="A71" s="35"/>
      <c r="B71" s="35"/>
      <c r="C71" s="35"/>
      <c r="D71" s="35"/>
      <c r="E71" s="35"/>
      <c r="F71" s="35"/>
      <c r="G71" s="35"/>
      <c r="H71" s="35"/>
      <c r="I71" s="35"/>
      <c r="J71" s="35"/>
      <c r="K71" s="35"/>
      <c r="L71" s="35"/>
      <c r="M71" s="95"/>
      <c r="N71" s="35"/>
      <c r="O71" s="35"/>
      <c r="P71" s="35"/>
      <c r="Q71" s="35"/>
      <c r="R71" s="35"/>
      <c r="S71" s="95"/>
      <c r="T71" s="35"/>
      <c r="U71" s="35"/>
      <c r="V71" s="35"/>
      <c r="W71" s="35"/>
    </row>
    <row r="72" ht="17.25" customHeight="1">
      <c r="A72" s="35"/>
      <c r="B72" s="35"/>
      <c r="C72" s="35"/>
      <c r="D72" s="35"/>
      <c r="E72" s="35"/>
      <c r="F72" s="35"/>
      <c r="G72" s="35"/>
      <c r="H72" s="35"/>
      <c r="I72" s="35"/>
      <c r="J72" s="35"/>
      <c r="K72" s="35"/>
      <c r="L72" s="35"/>
      <c r="M72" s="95"/>
      <c r="N72" s="35"/>
      <c r="O72" s="35"/>
      <c r="P72" s="35"/>
      <c r="Q72" s="35"/>
      <c r="R72" s="35"/>
      <c r="S72" s="95"/>
      <c r="T72" s="35"/>
      <c r="U72" s="35"/>
      <c r="V72" s="35"/>
      <c r="W72" s="35"/>
    </row>
    <row r="73" ht="17.25" customHeight="1">
      <c r="A73" s="35"/>
      <c r="B73" s="35"/>
      <c r="C73" s="35"/>
      <c r="D73" s="35"/>
      <c r="E73" s="35"/>
      <c r="F73" s="35"/>
      <c r="G73" s="35"/>
      <c r="H73" s="35"/>
      <c r="I73" s="35"/>
      <c r="J73" s="35"/>
      <c r="K73" s="35"/>
      <c r="L73" s="35"/>
      <c r="M73" s="95"/>
      <c r="N73" s="35"/>
      <c r="O73" s="35"/>
      <c r="P73" s="35"/>
      <c r="Q73" s="35"/>
      <c r="R73" s="35"/>
      <c r="S73" s="95"/>
      <c r="T73" s="35"/>
      <c r="U73" s="35"/>
      <c r="V73" s="35"/>
      <c r="W73" s="35"/>
    </row>
    <row r="74" ht="17.25" customHeight="1">
      <c r="A74" s="35"/>
      <c r="B74" s="35"/>
      <c r="C74" s="35"/>
      <c r="D74" s="35"/>
      <c r="E74" s="35"/>
      <c r="F74" s="35"/>
      <c r="G74" s="35"/>
      <c r="H74" s="35"/>
      <c r="I74" s="35"/>
      <c r="J74" s="35"/>
      <c r="K74" s="35"/>
      <c r="L74" s="35"/>
      <c r="M74" s="95"/>
      <c r="N74" s="35"/>
      <c r="O74" s="35"/>
      <c r="P74" s="35"/>
      <c r="Q74" s="35"/>
      <c r="R74" s="35"/>
      <c r="S74" s="95"/>
      <c r="T74" s="35"/>
      <c r="U74" s="35"/>
      <c r="V74" s="35"/>
      <c r="W74" s="35"/>
    </row>
    <row r="75" ht="17.25" customHeight="1">
      <c r="A75" s="35"/>
      <c r="B75" s="35"/>
      <c r="C75" s="35"/>
      <c r="D75" s="35"/>
      <c r="E75" s="35"/>
      <c r="F75" s="35"/>
      <c r="G75" s="35"/>
      <c r="H75" s="35"/>
      <c r="I75" s="35"/>
      <c r="J75" s="35"/>
      <c r="K75" s="35"/>
      <c r="L75" s="35"/>
      <c r="M75" s="95"/>
      <c r="N75" s="35"/>
      <c r="O75" s="35"/>
      <c r="P75" s="35"/>
      <c r="Q75" s="35"/>
      <c r="R75" s="35"/>
      <c r="S75" s="95"/>
      <c r="T75" s="35"/>
      <c r="U75" s="35"/>
      <c r="V75" s="35"/>
      <c r="W75" s="35"/>
    </row>
    <row r="76" ht="17.25" customHeight="1">
      <c r="A76" s="35"/>
      <c r="B76" s="35"/>
      <c r="C76" s="35"/>
      <c r="D76" s="35"/>
      <c r="E76" s="35"/>
      <c r="F76" s="35"/>
      <c r="G76" s="35"/>
      <c r="H76" s="35"/>
      <c r="I76" s="35"/>
      <c r="J76" s="35"/>
      <c r="K76" s="35"/>
      <c r="L76" s="35"/>
      <c r="M76" s="95"/>
      <c r="N76" s="35"/>
      <c r="O76" s="35"/>
      <c r="P76" s="35"/>
      <c r="Q76" s="35"/>
      <c r="R76" s="35"/>
      <c r="S76" s="95"/>
      <c r="T76" s="35"/>
      <c r="U76" s="35"/>
      <c r="V76" s="35"/>
      <c r="W76" s="35"/>
    </row>
    <row r="77" ht="17.25" customHeight="1">
      <c r="A77" s="35"/>
      <c r="B77" s="35"/>
      <c r="C77" s="35"/>
      <c r="D77" s="35"/>
      <c r="E77" s="35"/>
      <c r="F77" s="35"/>
      <c r="G77" s="35"/>
      <c r="H77" s="35"/>
      <c r="I77" s="35"/>
      <c r="J77" s="35"/>
      <c r="K77" s="35"/>
      <c r="L77" s="35"/>
      <c r="M77" s="95"/>
      <c r="N77" s="35"/>
      <c r="O77" s="35"/>
      <c r="P77" s="35"/>
      <c r="Q77" s="35"/>
      <c r="R77" s="35"/>
      <c r="S77" s="95"/>
      <c r="T77" s="35"/>
      <c r="U77" s="35"/>
      <c r="V77" s="35"/>
      <c r="W77" s="35"/>
    </row>
    <row r="78" ht="17.25" customHeight="1">
      <c r="A78" s="35"/>
      <c r="B78" s="35"/>
      <c r="C78" s="35"/>
      <c r="D78" s="35"/>
      <c r="E78" s="35"/>
      <c r="F78" s="35"/>
      <c r="G78" s="35"/>
      <c r="H78" s="35"/>
      <c r="I78" s="35"/>
      <c r="J78" s="35"/>
      <c r="K78" s="35"/>
      <c r="L78" s="35"/>
      <c r="M78" s="95"/>
      <c r="N78" s="35"/>
      <c r="O78" s="35"/>
      <c r="P78" s="35"/>
      <c r="Q78" s="35"/>
      <c r="R78" s="35"/>
      <c r="S78" s="95"/>
      <c r="T78" s="35"/>
      <c r="U78" s="35"/>
      <c r="V78" s="35"/>
      <c r="W78" s="35"/>
    </row>
    <row r="79" ht="17.25" customHeight="1">
      <c r="A79" s="35"/>
      <c r="B79" s="35"/>
      <c r="C79" s="35"/>
      <c r="D79" s="35"/>
      <c r="E79" s="35"/>
      <c r="F79" s="35"/>
      <c r="G79" s="35"/>
      <c r="H79" s="35"/>
      <c r="I79" s="35"/>
      <c r="J79" s="35"/>
      <c r="K79" s="35"/>
      <c r="L79" s="35"/>
      <c r="M79" s="95"/>
      <c r="N79" s="35"/>
      <c r="O79" s="35"/>
      <c r="P79" s="35"/>
      <c r="Q79" s="35"/>
      <c r="R79" s="35"/>
      <c r="S79" s="95"/>
      <c r="T79" s="35"/>
      <c r="U79" s="35"/>
      <c r="V79" s="35"/>
      <c r="W79" s="35"/>
    </row>
    <row r="80" ht="17.25" customHeight="1">
      <c r="A80" s="35"/>
      <c r="B80" s="35"/>
      <c r="C80" s="35"/>
      <c r="D80" s="35"/>
      <c r="E80" s="35"/>
      <c r="F80" s="35"/>
      <c r="G80" s="35"/>
      <c r="H80" s="35"/>
      <c r="I80" s="35"/>
      <c r="J80" s="35"/>
      <c r="K80" s="35"/>
      <c r="L80" s="35"/>
      <c r="M80" s="95"/>
      <c r="N80" s="35"/>
      <c r="O80" s="35"/>
      <c r="P80" s="35"/>
      <c r="Q80" s="35"/>
      <c r="R80" s="35"/>
      <c r="S80" s="95"/>
      <c r="T80" s="35"/>
      <c r="U80" s="35"/>
      <c r="V80" s="35"/>
      <c r="W80" s="35"/>
    </row>
    <row r="81" ht="17.25" customHeight="1">
      <c r="A81" s="35"/>
      <c r="B81" s="35"/>
      <c r="C81" s="35"/>
      <c r="D81" s="35"/>
      <c r="E81" s="35"/>
      <c r="F81" s="35"/>
      <c r="G81" s="35"/>
      <c r="H81" s="35"/>
      <c r="I81" s="35"/>
      <c r="J81" s="35"/>
      <c r="K81" s="35"/>
      <c r="L81" s="35"/>
      <c r="M81" s="95"/>
      <c r="N81" s="35"/>
      <c r="O81" s="35"/>
      <c r="P81" s="35"/>
      <c r="Q81" s="35"/>
      <c r="R81" s="35"/>
      <c r="S81" s="95"/>
      <c r="T81" s="35"/>
      <c r="U81" s="35"/>
      <c r="V81" s="35"/>
      <c r="W81" s="35"/>
    </row>
    <row r="82" ht="17.25" customHeight="1">
      <c r="A82" s="35"/>
      <c r="B82" s="35"/>
      <c r="C82" s="35"/>
      <c r="D82" s="35"/>
      <c r="E82" s="35"/>
      <c r="F82" s="35"/>
      <c r="G82" s="35"/>
      <c r="H82" s="35"/>
      <c r="I82" s="35"/>
      <c r="J82" s="35"/>
      <c r="K82" s="35"/>
      <c r="L82" s="35"/>
      <c r="M82" s="95"/>
      <c r="N82" s="35"/>
      <c r="O82" s="35"/>
      <c r="P82" s="35"/>
      <c r="Q82" s="35"/>
      <c r="R82" s="35"/>
      <c r="S82" s="95"/>
      <c r="T82" s="35"/>
      <c r="U82" s="35"/>
      <c r="V82" s="35"/>
      <c r="W82" s="35"/>
    </row>
    <row r="83" ht="17.25" customHeight="1">
      <c r="A83" s="35"/>
      <c r="B83" s="35"/>
      <c r="C83" s="35"/>
      <c r="D83" s="35"/>
      <c r="E83" s="35"/>
      <c r="F83" s="35"/>
      <c r="G83" s="35"/>
      <c r="H83" s="35"/>
      <c r="I83" s="35"/>
      <c r="J83" s="35"/>
      <c r="K83" s="35"/>
      <c r="L83" s="35"/>
      <c r="M83" s="95"/>
      <c r="N83" s="35"/>
      <c r="O83" s="35"/>
      <c r="P83" s="35"/>
      <c r="Q83" s="35"/>
      <c r="R83" s="35"/>
      <c r="S83" s="95"/>
      <c r="T83" s="35"/>
      <c r="U83" s="35"/>
      <c r="V83" s="35"/>
      <c r="W83" s="35"/>
    </row>
    <row r="84" ht="17.25" customHeight="1">
      <c r="A84" s="35"/>
      <c r="B84" s="35"/>
      <c r="C84" s="35"/>
      <c r="D84" s="35"/>
      <c r="E84" s="35"/>
      <c r="F84" s="35"/>
      <c r="G84" s="35"/>
      <c r="H84" s="35"/>
      <c r="I84" s="35"/>
      <c r="J84" s="35"/>
      <c r="K84" s="35"/>
      <c r="L84" s="35"/>
      <c r="M84" s="95"/>
      <c r="N84" s="35"/>
      <c r="O84" s="35"/>
      <c r="P84" s="35"/>
      <c r="Q84" s="35"/>
      <c r="R84" s="35"/>
      <c r="S84" s="95"/>
      <c r="T84" s="35"/>
      <c r="U84" s="35"/>
      <c r="V84" s="35"/>
      <c r="W84" s="35"/>
    </row>
    <row r="85" ht="17.25" customHeight="1">
      <c r="A85" s="35"/>
      <c r="B85" s="35"/>
      <c r="C85" s="35"/>
      <c r="D85" s="35"/>
      <c r="E85" s="35"/>
      <c r="F85" s="35"/>
      <c r="G85" s="35"/>
      <c r="H85" s="35"/>
      <c r="I85" s="35"/>
      <c r="J85" s="35"/>
      <c r="K85" s="35"/>
      <c r="L85" s="35"/>
      <c r="M85" s="95"/>
      <c r="N85" s="35"/>
      <c r="O85" s="35"/>
      <c r="P85" s="35"/>
      <c r="Q85" s="35"/>
      <c r="R85" s="35"/>
      <c r="S85" s="95"/>
      <c r="T85" s="35"/>
      <c r="U85" s="35"/>
      <c r="V85" s="35"/>
      <c r="W85" s="35"/>
    </row>
    <row r="86" ht="17.25" customHeight="1">
      <c r="A86" s="35"/>
      <c r="B86" s="35"/>
      <c r="C86" s="35"/>
      <c r="D86" s="35"/>
      <c r="E86" s="35"/>
      <c r="F86" s="35"/>
      <c r="G86" s="35"/>
      <c r="H86" s="35"/>
      <c r="I86" s="35"/>
      <c r="J86" s="35"/>
      <c r="K86" s="35"/>
      <c r="L86" s="35"/>
      <c r="M86" s="95"/>
      <c r="N86" s="35"/>
      <c r="O86" s="35"/>
      <c r="P86" s="35"/>
      <c r="Q86" s="35"/>
      <c r="R86" s="35"/>
      <c r="S86" s="95"/>
      <c r="T86" s="35"/>
      <c r="U86" s="35"/>
      <c r="V86" s="35"/>
      <c r="W86" s="35"/>
    </row>
    <row r="87" ht="17.25" customHeight="1">
      <c r="A87" s="35"/>
      <c r="B87" s="35"/>
      <c r="C87" s="35"/>
      <c r="D87" s="35"/>
      <c r="E87" s="35"/>
      <c r="F87" s="35"/>
      <c r="G87" s="35"/>
      <c r="H87" s="35"/>
      <c r="I87" s="35"/>
      <c r="J87" s="35"/>
      <c r="K87" s="35"/>
      <c r="L87" s="35"/>
      <c r="M87" s="95"/>
      <c r="N87" s="35"/>
      <c r="O87" s="35"/>
      <c r="P87" s="35"/>
      <c r="Q87" s="35"/>
      <c r="R87" s="35"/>
      <c r="S87" s="95"/>
      <c r="T87" s="35"/>
      <c r="U87" s="35"/>
      <c r="V87" s="35"/>
      <c r="W87" s="35"/>
    </row>
    <row r="88" ht="17.25" customHeight="1">
      <c r="A88" s="35"/>
      <c r="B88" s="35"/>
      <c r="C88" s="35"/>
      <c r="D88" s="35"/>
      <c r="E88" s="35"/>
      <c r="F88" s="35"/>
      <c r="G88" s="35"/>
      <c r="H88" s="35"/>
      <c r="I88" s="35"/>
      <c r="J88" s="35"/>
      <c r="K88" s="35"/>
      <c r="L88" s="35"/>
      <c r="M88" s="95"/>
      <c r="N88" s="35"/>
      <c r="O88" s="35"/>
      <c r="P88" s="35"/>
      <c r="Q88" s="35"/>
      <c r="R88" s="35"/>
      <c r="S88" s="95"/>
      <c r="T88" s="35"/>
      <c r="U88" s="35"/>
      <c r="V88" s="35"/>
      <c r="W88" s="35"/>
    </row>
    <row r="89" ht="17.25" customHeight="1">
      <c r="A89" s="35"/>
      <c r="B89" s="35"/>
      <c r="C89" s="35"/>
      <c r="D89" s="35"/>
      <c r="E89" s="35"/>
      <c r="F89" s="35"/>
      <c r="G89" s="35"/>
      <c r="H89" s="35"/>
      <c r="I89" s="35"/>
      <c r="J89" s="35"/>
      <c r="K89" s="35"/>
      <c r="L89" s="35"/>
      <c r="M89" s="95"/>
      <c r="N89" s="35"/>
      <c r="O89" s="35"/>
      <c r="P89" s="35"/>
      <c r="Q89" s="35"/>
      <c r="R89" s="35"/>
      <c r="S89" s="95"/>
      <c r="T89" s="35"/>
      <c r="U89" s="35"/>
      <c r="V89" s="35"/>
      <c r="W89" s="35"/>
    </row>
    <row r="90" ht="17.25" customHeight="1">
      <c r="A90" s="35"/>
      <c r="B90" s="35"/>
      <c r="C90" s="35"/>
      <c r="D90" s="35"/>
      <c r="E90" s="35"/>
      <c r="F90" s="35"/>
      <c r="G90" s="35"/>
      <c r="H90" s="35"/>
      <c r="I90" s="35"/>
      <c r="J90" s="35"/>
      <c r="K90" s="35"/>
      <c r="L90" s="35"/>
      <c r="M90" s="95"/>
      <c r="N90" s="35"/>
      <c r="O90" s="35"/>
      <c r="P90" s="35"/>
      <c r="Q90" s="35"/>
      <c r="R90" s="35"/>
      <c r="S90" s="95"/>
      <c r="T90" s="35"/>
      <c r="U90" s="35"/>
      <c r="V90" s="35"/>
      <c r="W90" s="35"/>
    </row>
    <row r="91" ht="17.25" customHeight="1">
      <c r="A91" s="35"/>
      <c r="B91" s="35"/>
      <c r="C91" s="35"/>
      <c r="D91" s="35"/>
      <c r="E91" s="35"/>
      <c r="F91" s="35"/>
      <c r="G91" s="35"/>
      <c r="H91" s="35"/>
      <c r="I91" s="35"/>
      <c r="J91" s="35"/>
      <c r="K91" s="35"/>
      <c r="L91" s="35"/>
      <c r="M91" s="95"/>
      <c r="N91" s="35"/>
      <c r="O91" s="35"/>
      <c r="P91" s="35"/>
      <c r="Q91" s="35"/>
      <c r="R91" s="35"/>
      <c r="S91" s="95"/>
      <c r="T91" s="35"/>
      <c r="U91" s="35"/>
      <c r="V91" s="35"/>
      <c r="W91" s="35"/>
    </row>
    <row r="92" ht="17.25" customHeight="1">
      <c r="A92" s="35"/>
      <c r="B92" s="35"/>
      <c r="C92" s="35"/>
      <c r="D92" s="35"/>
      <c r="E92" s="35"/>
      <c r="F92" s="35"/>
      <c r="G92" s="35"/>
      <c r="H92" s="35"/>
      <c r="I92" s="35"/>
      <c r="J92" s="35"/>
      <c r="K92" s="35"/>
      <c r="L92" s="35"/>
      <c r="M92" s="95"/>
      <c r="N92" s="35"/>
      <c r="O92" s="35"/>
      <c r="P92" s="35"/>
      <c r="Q92" s="35"/>
      <c r="R92" s="35"/>
      <c r="S92" s="95"/>
      <c r="T92" s="35"/>
      <c r="U92" s="35"/>
      <c r="V92" s="35"/>
      <c r="W92" s="35"/>
    </row>
    <row r="93" ht="17.25" customHeight="1">
      <c r="A93" s="35"/>
      <c r="B93" s="35"/>
      <c r="C93" s="35"/>
      <c r="D93" s="35"/>
      <c r="E93" s="35"/>
      <c r="F93" s="35"/>
      <c r="G93" s="35"/>
      <c r="H93" s="35"/>
      <c r="I93" s="35"/>
      <c r="J93" s="35"/>
      <c r="K93" s="35"/>
      <c r="L93" s="35"/>
      <c r="M93" s="95"/>
      <c r="N93" s="35"/>
      <c r="O93" s="35"/>
      <c r="P93" s="35"/>
      <c r="Q93" s="35"/>
      <c r="R93" s="35"/>
      <c r="S93" s="95"/>
      <c r="T93" s="35"/>
      <c r="U93" s="35"/>
      <c r="V93" s="35"/>
      <c r="W93" s="35"/>
    </row>
    <row r="94" ht="17.25" customHeight="1">
      <c r="A94" s="35"/>
      <c r="B94" s="35"/>
      <c r="C94" s="35"/>
      <c r="D94" s="35"/>
      <c r="E94" s="35"/>
      <c r="F94" s="35"/>
      <c r="G94" s="35"/>
      <c r="H94" s="35"/>
      <c r="I94" s="35"/>
      <c r="J94" s="35"/>
      <c r="K94" s="35"/>
      <c r="L94" s="35"/>
      <c r="M94" s="95"/>
      <c r="N94" s="35"/>
      <c r="O94" s="35"/>
      <c r="P94" s="35"/>
      <c r="Q94" s="35"/>
      <c r="R94" s="35"/>
      <c r="S94" s="95"/>
      <c r="T94" s="35"/>
      <c r="U94" s="35"/>
      <c r="V94" s="35"/>
      <c r="W94" s="35"/>
    </row>
    <row r="95" ht="17.25" customHeight="1">
      <c r="A95" s="35"/>
      <c r="B95" s="35"/>
      <c r="C95" s="35"/>
      <c r="D95" s="35"/>
      <c r="E95" s="35"/>
      <c r="F95" s="35"/>
      <c r="G95" s="35"/>
      <c r="H95" s="35"/>
      <c r="I95" s="35"/>
      <c r="J95" s="35"/>
      <c r="K95" s="35"/>
      <c r="L95" s="35"/>
      <c r="M95" s="95"/>
      <c r="N95" s="35"/>
      <c r="O95" s="35"/>
      <c r="P95" s="35"/>
      <c r="Q95" s="35"/>
      <c r="R95" s="35"/>
      <c r="S95" s="95"/>
      <c r="T95" s="35"/>
      <c r="U95" s="35"/>
      <c r="V95" s="35"/>
      <c r="W95" s="35"/>
    </row>
    <row r="96" ht="17.25" customHeight="1">
      <c r="A96" s="35"/>
      <c r="B96" s="35"/>
      <c r="C96" s="35"/>
      <c r="D96" s="35"/>
      <c r="E96" s="35"/>
      <c r="F96" s="35"/>
      <c r="G96" s="35"/>
      <c r="H96" s="35"/>
      <c r="I96" s="35"/>
      <c r="J96" s="35"/>
      <c r="K96" s="35"/>
      <c r="L96" s="35"/>
      <c r="M96" s="95"/>
      <c r="N96" s="35"/>
      <c r="O96" s="35"/>
      <c r="P96" s="35"/>
      <c r="Q96" s="35"/>
      <c r="R96" s="35"/>
      <c r="S96" s="95"/>
      <c r="T96" s="35"/>
      <c r="U96" s="35"/>
      <c r="V96" s="35"/>
      <c r="W96" s="35"/>
    </row>
    <row r="97" ht="17.25" customHeight="1">
      <c r="A97" s="35"/>
      <c r="B97" s="35"/>
      <c r="C97" s="35"/>
      <c r="D97" s="35"/>
      <c r="E97" s="35"/>
      <c r="F97" s="35"/>
      <c r="G97" s="35"/>
      <c r="H97" s="35"/>
      <c r="I97" s="35"/>
      <c r="J97" s="35"/>
      <c r="K97" s="35"/>
      <c r="L97" s="35"/>
      <c r="M97" s="95"/>
      <c r="N97" s="35"/>
      <c r="O97" s="35"/>
      <c r="P97" s="35"/>
      <c r="Q97" s="35"/>
      <c r="R97" s="35"/>
      <c r="S97" s="95"/>
      <c r="T97" s="35"/>
      <c r="U97" s="35"/>
      <c r="V97" s="35"/>
      <c r="W97" s="35"/>
    </row>
    <row r="98" ht="17.25" customHeight="1">
      <c r="A98" s="35"/>
      <c r="B98" s="35"/>
      <c r="C98" s="35"/>
      <c r="D98" s="35"/>
      <c r="E98" s="35"/>
      <c r="F98" s="35"/>
      <c r="G98" s="35"/>
      <c r="H98" s="35"/>
      <c r="I98" s="35"/>
      <c r="J98" s="35"/>
      <c r="K98" s="35"/>
      <c r="L98" s="35"/>
      <c r="M98" s="95"/>
      <c r="N98" s="35"/>
      <c r="O98" s="35"/>
      <c r="P98" s="35"/>
      <c r="Q98" s="35"/>
      <c r="R98" s="35"/>
      <c r="S98" s="95"/>
      <c r="T98" s="35"/>
      <c r="U98" s="35"/>
      <c r="V98" s="35"/>
      <c r="W98" s="35"/>
    </row>
    <row r="99" ht="17.25" customHeight="1">
      <c r="A99" s="35"/>
      <c r="B99" s="35"/>
      <c r="C99" s="35"/>
      <c r="D99" s="35"/>
      <c r="E99" s="35"/>
      <c r="F99" s="35"/>
      <c r="G99" s="35"/>
      <c r="H99" s="35"/>
      <c r="I99" s="35"/>
      <c r="J99" s="35"/>
      <c r="K99" s="35"/>
      <c r="L99" s="35"/>
      <c r="M99" s="95"/>
      <c r="N99" s="35"/>
      <c r="O99" s="35"/>
      <c r="P99" s="35"/>
      <c r="Q99" s="35"/>
      <c r="R99" s="35"/>
      <c r="S99" s="95"/>
      <c r="T99" s="35"/>
      <c r="U99" s="35"/>
      <c r="V99" s="35"/>
      <c r="W99" s="35"/>
    </row>
    <row r="100" ht="17.25" customHeight="1">
      <c r="A100" s="35"/>
      <c r="B100" s="35"/>
      <c r="C100" s="35"/>
      <c r="D100" s="35"/>
      <c r="E100" s="35"/>
      <c r="F100" s="35"/>
      <c r="G100" s="35"/>
      <c r="H100" s="35"/>
      <c r="I100" s="35"/>
      <c r="J100" s="35"/>
      <c r="K100" s="35"/>
      <c r="L100" s="35"/>
      <c r="M100" s="95"/>
      <c r="N100" s="35"/>
      <c r="O100" s="35"/>
      <c r="P100" s="35"/>
      <c r="Q100" s="35"/>
      <c r="R100" s="35"/>
      <c r="S100" s="95"/>
      <c r="T100" s="35"/>
      <c r="U100" s="35"/>
      <c r="V100" s="35"/>
      <c r="W100" s="35"/>
    </row>
  </sheetData>
  <mergeCells count="42">
    <mergeCell ref="F11:G11"/>
    <mergeCell ref="F14:G14"/>
    <mergeCell ref="F12:G12"/>
    <mergeCell ref="F13:G13"/>
    <mergeCell ref="H11:I11"/>
    <mergeCell ref="H12:I12"/>
    <mergeCell ref="H16:I16"/>
    <mergeCell ref="F16:G16"/>
    <mergeCell ref="H10:I10"/>
    <mergeCell ref="C11:E11"/>
    <mergeCell ref="F10:G10"/>
    <mergeCell ref="C12:E12"/>
    <mergeCell ref="H14:I14"/>
    <mergeCell ref="H15:I15"/>
    <mergeCell ref="H13:I13"/>
    <mergeCell ref="A2:I2"/>
    <mergeCell ref="A3:B3"/>
    <mergeCell ref="C3:E3"/>
    <mergeCell ref="F3:G3"/>
    <mergeCell ref="H3:I3"/>
    <mergeCell ref="F6:G6"/>
    <mergeCell ref="H6:I6"/>
    <mergeCell ref="F4:G4"/>
    <mergeCell ref="H4:I4"/>
    <mergeCell ref="F5:G5"/>
    <mergeCell ref="H5:I5"/>
    <mergeCell ref="F8:G8"/>
    <mergeCell ref="H8:I8"/>
    <mergeCell ref="F7:G7"/>
    <mergeCell ref="H7:I7"/>
    <mergeCell ref="F9:G9"/>
    <mergeCell ref="H9:I9"/>
    <mergeCell ref="N2:O2"/>
    <mergeCell ref="H17:I17"/>
    <mergeCell ref="N20:O20"/>
    <mergeCell ref="B20:I20"/>
    <mergeCell ref="F19:G19"/>
    <mergeCell ref="H19:I19"/>
    <mergeCell ref="F18:G18"/>
    <mergeCell ref="H18:I18"/>
    <mergeCell ref="F17:G17"/>
    <mergeCell ref="F15:G15"/>
  </mergeCells>
  <printOptions/>
  <pageMargins bottom="1.1437007874015745" footer="0.0" header="0.0" left="0.7000000000000001" right="0.7000000000000001" top="1.1437007874015745"/>
  <pageSetup paperSize="9" scale="9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1.43"/>
    <col customWidth="1" min="2" max="2" width="2.86"/>
    <col customWidth="1" min="3" max="4" width="6.29"/>
    <col customWidth="1" min="5" max="5" width="2.43"/>
    <col customWidth="1" min="6" max="7" width="6.29"/>
    <col customWidth="1" min="8" max="8" width="2.43"/>
    <col customWidth="1" min="9" max="10" width="6.29"/>
    <col customWidth="1" min="11" max="11" width="2.43"/>
    <col customWidth="1" min="12" max="13" width="6.29"/>
    <col customWidth="1" min="14" max="14" width="1.71"/>
    <col customWidth="1" min="15" max="15" width="0.86"/>
    <col customWidth="1" min="16" max="16" width="2.57"/>
    <col customWidth="1" min="17" max="18" width="6.29"/>
    <col customWidth="1" min="19" max="19" width="2.43"/>
    <col customWidth="1" min="20" max="21" width="6.29"/>
    <col customWidth="1" min="22" max="22" width="2.43"/>
    <col customWidth="1" min="23" max="24" width="6.29"/>
    <col customWidth="1" min="25" max="25" width="2.43"/>
    <col customWidth="1" min="26" max="27" width="6.14"/>
    <col customWidth="1" min="28" max="28" width="1.29"/>
    <col customWidth="1" min="29" max="45" width="6.71"/>
  </cols>
  <sheetData>
    <row r="1" ht="24.0" customHeight="1">
      <c r="C1" s="96" t="str">
        <f>"片岡農産組合連絡網（令和"&amp;AE1&amp;"・"&amp;AF1&amp;"年度）"</f>
        <v>片岡農産組合連絡網（令和08・09年度）</v>
      </c>
      <c r="Z1" s="97" t="s">
        <v>214</v>
      </c>
      <c r="AC1" s="98">
        <v>46107.0</v>
      </c>
      <c r="AE1" s="99" t="str">
        <f>'エビデンス'!$F$4</f>
        <v>08</v>
      </c>
      <c r="AF1" s="99" t="str">
        <f>'エビデンス'!$G$4</f>
        <v>09</v>
      </c>
      <c r="AG1" s="100"/>
      <c r="AH1" s="100"/>
      <c r="AI1" s="101" t="s">
        <v>215</v>
      </c>
      <c r="AJ1" s="102" t="s">
        <v>74</v>
      </c>
      <c r="AK1" s="41"/>
      <c r="AL1" s="1" t="s">
        <v>216</v>
      </c>
      <c r="AM1" s="103" t="str">
        <f t="shared" ref="AM1:AM2" si="1">"（ 担当者　:　"&amp;AJ1&amp;" ）"</f>
        <v>（ 担当者　:　久保田　要 ）</v>
      </c>
      <c r="AN1" s="103"/>
      <c r="AO1" s="103"/>
      <c r="AP1" s="103"/>
    </row>
    <row r="2" ht="20.25" customHeight="1">
      <c r="C2" s="104"/>
      <c r="L2" s="105" t="s">
        <v>217</v>
      </c>
      <c r="M2" s="106"/>
      <c r="N2" s="106"/>
      <c r="O2" s="106"/>
      <c r="P2" s="106"/>
      <c r="Q2" s="106"/>
      <c r="R2" s="107"/>
      <c r="U2" s="108" t="s">
        <v>218</v>
      </c>
      <c r="V2" s="109"/>
      <c r="W2" s="108" t="str">
        <f>AJ1</f>
        <v>久保田　要</v>
      </c>
      <c r="X2" s="109"/>
      <c r="Y2" s="8"/>
      <c r="AE2" s="110" t="s">
        <v>219</v>
      </c>
      <c r="AI2" s="101" t="s">
        <v>220</v>
      </c>
      <c r="AJ2" s="102" t="s">
        <v>107</v>
      </c>
      <c r="AK2" s="41"/>
      <c r="AL2" s="1" t="s">
        <v>221</v>
      </c>
      <c r="AM2" s="103" t="str">
        <f t="shared" si="1"/>
        <v>（ 担当者　:　渋谷　重憲 ）</v>
      </c>
      <c r="AN2" s="103"/>
      <c r="AO2" s="103"/>
      <c r="AP2" s="103"/>
    </row>
    <row r="3" ht="9.75" customHeight="1">
      <c r="C3" s="104"/>
      <c r="O3" s="111"/>
    </row>
    <row r="4" ht="9.0" customHeight="1">
      <c r="D4" s="112"/>
      <c r="E4" s="112"/>
      <c r="F4" s="112"/>
      <c r="G4" s="113"/>
      <c r="H4" s="114"/>
      <c r="I4" s="115"/>
      <c r="J4" s="115"/>
      <c r="K4" s="115"/>
      <c r="L4" s="115"/>
      <c r="M4" s="115"/>
      <c r="N4" s="115"/>
      <c r="O4" s="115"/>
      <c r="P4" s="115"/>
      <c r="Q4" s="116"/>
      <c r="R4" s="115"/>
      <c r="S4" s="115"/>
      <c r="T4" s="117"/>
      <c r="U4" s="118"/>
      <c r="V4" s="119"/>
      <c r="W4" s="119"/>
      <c r="X4" s="119"/>
      <c r="Y4" s="119"/>
      <c r="Z4" s="119"/>
      <c r="AA4" s="119"/>
    </row>
    <row r="5" ht="16.5" customHeight="1">
      <c r="B5" s="120"/>
      <c r="C5" s="121"/>
      <c r="D5" s="122" t="s">
        <v>222</v>
      </c>
      <c r="E5" s="121"/>
      <c r="F5" s="121"/>
      <c r="G5" s="123" t="str">
        <f>AM2</f>
        <v>（ 担当者　:　渋谷　重憲 ）</v>
      </c>
      <c r="H5" s="121"/>
      <c r="I5" s="121"/>
      <c r="J5" s="121"/>
      <c r="K5" s="121"/>
      <c r="L5" s="121"/>
      <c r="M5" s="121"/>
      <c r="N5" s="121"/>
      <c r="O5" s="124"/>
      <c r="P5" s="121"/>
      <c r="Q5" s="121"/>
      <c r="R5" s="122" t="s">
        <v>223</v>
      </c>
      <c r="S5" s="121"/>
      <c r="T5" s="121"/>
      <c r="U5" s="123" t="str">
        <f>AM1</f>
        <v>（ 担当者　:　久保田　要 ）</v>
      </c>
      <c r="V5" s="121"/>
      <c r="W5" s="121"/>
      <c r="X5" s="121"/>
      <c r="Y5" s="121"/>
      <c r="Z5" s="121"/>
      <c r="AA5" s="121"/>
      <c r="AB5" s="125"/>
      <c r="AE5" s="1" t="s">
        <v>221</v>
      </c>
      <c r="AM5" s="1" t="s">
        <v>216</v>
      </c>
    </row>
    <row r="6" ht="13.5" customHeight="1">
      <c r="B6" s="126" t="s">
        <v>224</v>
      </c>
      <c r="C6" s="127" t="s">
        <v>71</v>
      </c>
      <c r="D6" s="128"/>
      <c r="E6" s="129" t="s">
        <v>225</v>
      </c>
      <c r="F6" s="127" t="s">
        <v>152</v>
      </c>
      <c r="G6" s="128"/>
      <c r="H6" s="129" t="s">
        <v>226</v>
      </c>
      <c r="I6" s="130" t="s">
        <v>74</v>
      </c>
      <c r="J6" s="131"/>
      <c r="K6" s="129" t="s">
        <v>227</v>
      </c>
      <c r="L6" s="127" t="s">
        <v>161</v>
      </c>
      <c r="M6" s="128"/>
      <c r="O6" s="124"/>
      <c r="P6" s="132" t="s">
        <v>228</v>
      </c>
      <c r="Q6" s="127" t="s">
        <v>131</v>
      </c>
      <c r="R6" s="128"/>
      <c r="S6" s="129" t="s">
        <v>229</v>
      </c>
      <c r="T6" s="127" t="s">
        <v>80</v>
      </c>
      <c r="U6" s="128"/>
      <c r="V6" s="129" t="s">
        <v>230</v>
      </c>
      <c r="W6" s="127" t="s">
        <v>51</v>
      </c>
      <c r="X6" s="128"/>
      <c r="Y6" s="129" t="s">
        <v>231</v>
      </c>
      <c r="Z6" s="127" t="s">
        <v>138</v>
      </c>
      <c r="AA6" s="128"/>
      <c r="AB6" s="133"/>
      <c r="AE6" s="134" t="s">
        <v>71</v>
      </c>
      <c r="AF6" s="134"/>
      <c r="AG6" s="134" t="s">
        <v>152</v>
      </c>
      <c r="AH6" s="134"/>
      <c r="AI6" s="134" t="s">
        <v>74</v>
      </c>
      <c r="AJ6" s="134"/>
      <c r="AK6" s="134" t="s">
        <v>161</v>
      </c>
      <c r="AM6" s="134" t="s">
        <v>131</v>
      </c>
      <c r="AN6" s="134"/>
      <c r="AO6" s="134" t="s">
        <v>80</v>
      </c>
      <c r="AP6" s="134"/>
      <c r="AQ6" s="134" t="s">
        <v>51</v>
      </c>
      <c r="AR6" s="134"/>
      <c r="AS6" s="135" t="s">
        <v>138</v>
      </c>
    </row>
    <row r="7" ht="13.5" customHeight="1">
      <c r="B7" s="136"/>
      <c r="C7" s="137"/>
      <c r="D7" s="138"/>
      <c r="E7" s="139"/>
      <c r="F7" s="137" t="s">
        <v>232</v>
      </c>
      <c r="G7" s="138"/>
      <c r="H7" s="139"/>
      <c r="I7" s="140" t="s">
        <v>233</v>
      </c>
      <c r="J7" s="141"/>
      <c r="K7" s="139"/>
      <c r="L7" s="137" t="s">
        <v>163</v>
      </c>
      <c r="M7" s="138"/>
      <c r="O7" s="124"/>
      <c r="Q7" s="137" t="s">
        <v>133</v>
      </c>
      <c r="R7" s="138"/>
      <c r="S7" s="139"/>
      <c r="T7" s="137" t="s">
        <v>82</v>
      </c>
      <c r="U7" s="138"/>
      <c r="V7" s="139"/>
      <c r="W7" s="137" t="s">
        <v>234</v>
      </c>
      <c r="X7" s="138"/>
      <c r="Y7" s="139"/>
      <c r="Z7" s="137" t="s">
        <v>140</v>
      </c>
      <c r="AA7" s="138"/>
      <c r="AB7" s="133"/>
      <c r="AE7" s="134"/>
      <c r="AF7" s="134"/>
      <c r="AG7" s="134" t="s">
        <v>232</v>
      </c>
      <c r="AH7" s="134"/>
      <c r="AI7" s="134" t="s">
        <v>233</v>
      </c>
      <c r="AJ7" s="134"/>
      <c r="AK7" s="134" t="s">
        <v>163</v>
      </c>
      <c r="AM7" s="134" t="s">
        <v>133</v>
      </c>
      <c r="AN7" s="134"/>
      <c r="AO7" s="134" t="s">
        <v>82</v>
      </c>
      <c r="AP7" s="134"/>
      <c r="AQ7" s="134" t="s">
        <v>234</v>
      </c>
      <c r="AR7" s="134"/>
      <c r="AS7" s="134" t="s">
        <v>140</v>
      </c>
    </row>
    <row r="8" ht="13.5" customHeight="1">
      <c r="B8" s="136"/>
      <c r="C8" s="142" t="s">
        <v>73</v>
      </c>
      <c r="D8" s="143"/>
      <c r="E8" s="139"/>
      <c r="F8" s="142"/>
      <c r="G8" s="143"/>
      <c r="H8" s="139"/>
      <c r="I8" s="144" t="s">
        <v>76</v>
      </c>
      <c r="J8" s="145"/>
      <c r="K8" s="139"/>
      <c r="L8" s="142" t="s">
        <v>164</v>
      </c>
      <c r="M8" s="143"/>
      <c r="O8" s="124"/>
      <c r="Q8" s="142"/>
      <c r="R8" s="143"/>
      <c r="S8" s="139"/>
      <c r="T8" s="142"/>
      <c r="U8" s="143"/>
      <c r="V8" s="139"/>
      <c r="W8" s="142" t="s">
        <v>54</v>
      </c>
      <c r="X8" s="143"/>
      <c r="Y8" s="139"/>
      <c r="Z8" s="142"/>
      <c r="AA8" s="143"/>
      <c r="AB8" s="133"/>
      <c r="AE8" s="134" t="s">
        <v>73</v>
      </c>
      <c r="AF8" s="134"/>
      <c r="AG8" s="134"/>
      <c r="AH8" s="134"/>
      <c r="AI8" s="134" t="s">
        <v>76</v>
      </c>
      <c r="AJ8" s="134"/>
      <c r="AK8" s="134" t="s">
        <v>164</v>
      </c>
      <c r="AM8" s="134"/>
      <c r="AN8" s="134"/>
      <c r="AO8" s="134"/>
      <c r="AP8" s="134"/>
      <c r="AQ8" s="134" t="s">
        <v>54</v>
      </c>
      <c r="AR8" s="134"/>
      <c r="AS8" s="134"/>
    </row>
    <row r="9" ht="13.5" customHeight="1">
      <c r="B9" s="136"/>
      <c r="C9" s="146"/>
      <c r="D9" s="147"/>
      <c r="E9" s="139"/>
      <c r="F9" s="146"/>
      <c r="G9" s="147"/>
      <c r="H9" s="139"/>
      <c r="I9" s="146"/>
      <c r="J9" s="147"/>
      <c r="K9" s="139"/>
      <c r="L9" s="146"/>
      <c r="M9" s="147"/>
      <c r="O9" s="124"/>
      <c r="Q9" s="146"/>
      <c r="R9" s="147"/>
      <c r="S9" s="139"/>
      <c r="T9" s="146"/>
      <c r="U9" s="147"/>
      <c r="V9" s="139"/>
      <c r="W9" s="146"/>
      <c r="X9" s="147"/>
      <c r="Y9" s="139"/>
      <c r="Z9" s="146"/>
      <c r="AA9" s="147"/>
      <c r="AB9" s="133"/>
      <c r="AE9" s="134"/>
      <c r="AF9" s="134"/>
      <c r="AG9" s="134"/>
      <c r="AH9" s="134"/>
      <c r="AI9" s="134"/>
      <c r="AJ9" s="134"/>
      <c r="AK9" s="134"/>
      <c r="AM9" s="134"/>
      <c r="AN9" s="134"/>
      <c r="AO9" s="134"/>
      <c r="AP9" s="134"/>
      <c r="AQ9" s="134"/>
      <c r="AR9" s="134"/>
      <c r="AS9" s="134"/>
    </row>
    <row r="10" ht="13.5" customHeight="1">
      <c r="B10" s="136"/>
      <c r="C10" s="127" t="s">
        <v>77</v>
      </c>
      <c r="D10" s="128"/>
      <c r="E10" s="148"/>
      <c r="F10" s="127" t="s">
        <v>63</v>
      </c>
      <c r="G10" s="128"/>
      <c r="H10" s="148"/>
      <c r="I10" s="130" t="s">
        <v>107</v>
      </c>
      <c r="J10" s="131"/>
      <c r="K10" s="148"/>
      <c r="L10" s="127" t="s">
        <v>35</v>
      </c>
      <c r="M10" s="128"/>
      <c r="O10" s="124"/>
      <c r="Q10" s="127" t="s">
        <v>135</v>
      </c>
      <c r="R10" s="128"/>
      <c r="S10" s="148"/>
      <c r="T10" s="149" t="s">
        <v>55</v>
      </c>
      <c r="U10" s="128"/>
      <c r="V10" s="148"/>
      <c r="W10" s="127" t="s">
        <v>122</v>
      </c>
      <c r="X10" s="128"/>
      <c r="Y10" s="148"/>
      <c r="Z10" s="127" t="s">
        <v>142</v>
      </c>
      <c r="AA10" s="128"/>
      <c r="AB10" s="133"/>
      <c r="AE10" s="134" t="s">
        <v>77</v>
      </c>
      <c r="AF10" s="134"/>
      <c r="AG10" s="134" t="s">
        <v>63</v>
      </c>
      <c r="AH10" s="134"/>
      <c r="AI10" s="134" t="s">
        <v>107</v>
      </c>
      <c r="AJ10" s="134"/>
      <c r="AK10" s="134" t="s">
        <v>35</v>
      </c>
      <c r="AM10" s="134" t="s">
        <v>135</v>
      </c>
      <c r="AN10" s="134"/>
      <c r="AO10" s="134" t="s">
        <v>55</v>
      </c>
      <c r="AP10" s="134"/>
      <c r="AQ10" s="134" t="s">
        <v>122</v>
      </c>
      <c r="AR10" s="134"/>
      <c r="AS10" s="135" t="s">
        <v>142</v>
      </c>
    </row>
    <row r="11" ht="13.5" customHeight="1">
      <c r="B11" s="136"/>
      <c r="C11" s="137" t="s">
        <v>79</v>
      </c>
      <c r="D11" s="138"/>
      <c r="E11" s="139"/>
      <c r="F11" s="137" t="s">
        <v>65</v>
      </c>
      <c r="G11" s="138"/>
      <c r="H11" s="139"/>
      <c r="I11" s="140"/>
      <c r="J11" s="141"/>
      <c r="K11" s="139"/>
      <c r="L11" s="137" t="s">
        <v>37</v>
      </c>
      <c r="M11" s="138"/>
      <c r="O11" s="124"/>
      <c r="Q11" s="137" t="s">
        <v>137</v>
      </c>
      <c r="R11" s="138"/>
      <c r="S11" s="139"/>
      <c r="T11" s="150" t="s">
        <v>57</v>
      </c>
      <c r="U11" s="138"/>
      <c r="V11" s="139"/>
      <c r="W11" s="137" t="s">
        <v>124</v>
      </c>
      <c r="X11" s="138"/>
      <c r="Y11" s="139"/>
      <c r="Z11" s="137" t="s">
        <v>144</v>
      </c>
      <c r="AA11" s="138"/>
      <c r="AB11" s="133"/>
      <c r="AE11" s="134" t="s">
        <v>79</v>
      </c>
      <c r="AF11" s="134"/>
      <c r="AG11" s="134" t="s">
        <v>65</v>
      </c>
      <c r="AH11" s="134"/>
      <c r="AI11" s="134"/>
      <c r="AJ11" s="134"/>
      <c r="AK11" s="134" t="s">
        <v>37</v>
      </c>
      <c r="AM11" s="134" t="s">
        <v>137</v>
      </c>
      <c r="AN11" s="134"/>
      <c r="AO11" s="134" t="s">
        <v>57</v>
      </c>
      <c r="AP11" s="134"/>
      <c r="AQ11" s="134" t="s">
        <v>124</v>
      </c>
      <c r="AR11" s="134"/>
      <c r="AS11" s="134" t="s">
        <v>144</v>
      </c>
    </row>
    <row r="12" ht="13.5" customHeight="1">
      <c r="B12" s="136"/>
      <c r="C12" s="142"/>
      <c r="D12" s="143"/>
      <c r="E12" s="139"/>
      <c r="F12" s="142"/>
      <c r="G12" s="143"/>
      <c r="H12" s="139"/>
      <c r="I12" s="144" t="s">
        <v>109</v>
      </c>
      <c r="J12" s="145"/>
      <c r="K12" s="139"/>
      <c r="L12" s="142" t="s">
        <v>38</v>
      </c>
      <c r="M12" s="143"/>
      <c r="O12" s="124"/>
      <c r="Q12" s="142"/>
      <c r="R12" s="143"/>
      <c r="S12" s="139"/>
      <c r="T12" s="151"/>
      <c r="U12" s="143"/>
      <c r="V12" s="139"/>
      <c r="W12" s="142"/>
      <c r="X12" s="143"/>
      <c r="Y12" s="139"/>
      <c r="Z12" s="142" t="s">
        <v>145</v>
      </c>
      <c r="AA12" s="143"/>
      <c r="AB12" s="133"/>
      <c r="AE12" s="134"/>
      <c r="AF12" s="134"/>
      <c r="AG12" s="134"/>
      <c r="AH12" s="134"/>
      <c r="AI12" s="134" t="s">
        <v>109</v>
      </c>
      <c r="AJ12" s="134"/>
      <c r="AK12" s="134" t="s">
        <v>38</v>
      </c>
      <c r="AM12" s="134"/>
      <c r="AN12" s="134"/>
      <c r="AO12" s="134"/>
      <c r="AP12" s="134"/>
      <c r="AQ12" s="134"/>
      <c r="AR12" s="134"/>
      <c r="AS12" s="134" t="s">
        <v>145</v>
      </c>
    </row>
    <row r="13" ht="13.5" customHeight="1">
      <c r="B13" s="136"/>
      <c r="C13" s="146"/>
      <c r="D13" s="147"/>
      <c r="E13" s="139"/>
      <c r="F13" s="146"/>
      <c r="G13" s="147"/>
      <c r="H13" s="139"/>
      <c r="I13" s="152"/>
      <c r="J13" s="152"/>
      <c r="K13" s="139"/>
      <c r="L13" s="146"/>
      <c r="M13" s="147"/>
      <c r="O13" s="124"/>
      <c r="Q13" s="146"/>
      <c r="R13" s="147"/>
      <c r="S13" s="139"/>
      <c r="T13" s="146"/>
      <c r="U13" s="147"/>
      <c r="V13" s="139"/>
      <c r="W13" s="146"/>
      <c r="X13" s="147"/>
      <c r="Y13" s="139"/>
      <c r="Z13" s="146"/>
      <c r="AA13" s="147"/>
      <c r="AB13" s="133"/>
      <c r="AE13" s="134"/>
      <c r="AF13" s="134"/>
      <c r="AG13" s="134"/>
      <c r="AH13" s="134"/>
      <c r="AI13" s="134"/>
      <c r="AJ13" s="134"/>
      <c r="AK13" s="134"/>
      <c r="AM13" s="134"/>
      <c r="AN13" s="134"/>
      <c r="AO13" s="134"/>
      <c r="AP13" s="134"/>
      <c r="AQ13" s="134"/>
      <c r="AR13" s="134"/>
      <c r="AS13" s="134"/>
    </row>
    <row r="14" ht="13.5" customHeight="1">
      <c r="B14" s="136"/>
      <c r="C14" s="127" t="s">
        <v>113</v>
      </c>
      <c r="D14" s="128"/>
      <c r="E14" s="148"/>
      <c r="F14" s="127" t="s">
        <v>66</v>
      </c>
      <c r="G14" s="128"/>
      <c r="H14" s="148"/>
      <c r="I14" s="153"/>
      <c r="J14" s="153"/>
      <c r="K14" s="148"/>
      <c r="L14" s="127" t="s">
        <v>125</v>
      </c>
      <c r="M14" s="128"/>
      <c r="O14" s="124"/>
      <c r="Q14" s="127" t="s">
        <v>174</v>
      </c>
      <c r="R14" s="128"/>
      <c r="S14" s="148"/>
      <c r="T14" s="127" t="s">
        <v>119</v>
      </c>
      <c r="U14" s="128"/>
      <c r="V14" s="148"/>
      <c r="W14" s="127" t="s">
        <v>104</v>
      </c>
      <c r="X14" s="128"/>
      <c r="Y14" s="148"/>
      <c r="Z14" s="127" t="s">
        <v>146</v>
      </c>
      <c r="AA14" s="128"/>
      <c r="AB14" s="133"/>
      <c r="AE14" s="134" t="s">
        <v>113</v>
      </c>
      <c r="AF14" s="134"/>
      <c r="AG14" s="134" t="s">
        <v>66</v>
      </c>
      <c r="AH14" s="134"/>
      <c r="AI14" s="134"/>
      <c r="AJ14" s="134"/>
      <c r="AK14" s="134" t="s">
        <v>125</v>
      </c>
      <c r="AM14" s="134" t="s">
        <v>174</v>
      </c>
      <c r="AN14" s="134"/>
      <c r="AO14" s="134" t="s">
        <v>119</v>
      </c>
      <c r="AP14" s="134"/>
      <c r="AQ14" s="134" t="s">
        <v>104</v>
      </c>
      <c r="AR14" s="134"/>
      <c r="AS14" s="134" t="s">
        <v>146</v>
      </c>
    </row>
    <row r="15" ht="13.5" customHeight="1">
      <c r="B15" s="136"/>
      <c r="C15" s="137" t="s">
        <v>115</v>
      </c>
      <c r="D15" s="138"/>
      <c r="E15" s="139"/>
      <c r="F15" s="137" t="s">
        <v>68</v>
      </c>
      <c r="G15" s="138"/>
      <c r="H15" s="139"/>
      <c r="K15" s="139"/>
      <c r="L15" s="137" t="s">
        <v>235</v>
      </c>
      <c r="M15" s="138"/>
      <c r="O15" s="124"/>
      <c r="Q15" s="137" t="s">
        <v>176</v>
      </c>
      <c r="R15" s="138"/>
      <c r="S15" s="139"/>
      <c r="T15" s="137" t="s">
        <v>121</v>
      </c>
      <c r="U15" s="138"/>
      <c r="V15" s="139"/>
      <c r="W15" s="137" t="s">
        <v>106</v>
      </c>
      <c r="X15" s="138"/>
      <c r="Y15" s="139"/>
      <c r="Z15" s="137" t="s">
        <v>148</v>
      </c>
      <c r="AA15" s="138"/>
      <c r="AB15" s="133"/>
      <c r="AE15" s="134" t="s">
        <v>115</v>
      </c>
      <c r="AF15" s="134"/>
      <c r="AG15" s="134" t="s">
        <v>68</v>
      </c>
      <c r="AH15" s="134"/>
      <c r="AI15" s="134"/>
      <c r="AJ15" s="134"/>
      <c r="AK15" s="134" t="s">
        <v>235</v>
      </c>
      <c r="AM15" s="134" t="s">
        <v>176</v>
      </c>
      <c r="AN15" s="134"/>
      <c r="AO15" s="134" t="s">
        <v>121</v>
      </c>
      <c r="AP15" s="134"/>
      <c r="AQ15" s="134" t="s">
        <v>106</v>
      </c>
      <c r="AR15" s="134"/>
      <c r="AS15" s="134" t="s">
        <v>148</v>
      </c>
    </row>
    <row r="16" ht="13.5" customHeight="1">
      <c r="B16" s="136"/>
      <c r="C16" s="142"/>
      <c r="D16" s="143"/>
      <c r="E16" s="139"/>
      <c r="F16" s="142"/>
      <c r="G16" s="143"/>
      <c r="H16" s="139"/>
      <c r="K16" s="139"/>
      <c r="L16" s="142" t="s">
        <v>236</v>
      </c>
      <c r="M16" s="143"/>
      <c r="O16" s="124"/>
      <c r="Q16" s="142"/>
      <c r="R16" s="143"/>
      <c r="S16" s="139"/>
      <c r="T16" s="142"/>
      <c r="U16" s="143"/>
      <c r="V16" s="139"/>
      <c r="W16" s="142"/>
      <c r="X16" s="143"/>
      <c r="Y16" s="139"/>
      <c r="Z16" s="142"/>
      <c r="AA16" s="143"/>
      <c r="AB16" s="133"/>
      <c r="AE16" s="134"/>
      <c r="AF16" s="134"/>
      <c r="AG16" s="134"/>
      <c r="AH16" s="134"/>
      <c r="AI16" s="134"/>
      <c r="AJ16" s="134"/>
      <c r="AK16" s="134" t="s">
        <v>236</v>
      </c>
      <c r="AM16" s="134"/>
      <c r="AN16" s="134"/>
      <c r="AO16" s="134"/>
      <c r="AP16" s="134"/>
      <c r="AQ16" s="134"/>
      <c r="AR16" s="134"/>
      <c r="AS16" s="134"/>
    </row>
    <row r="17" ht="13.5" customHeight="1">
      <c r="B17" s="136"/>
      <c r="C17" s="146"/>
      <c r="D17" s="147"/>
      <c r="E17" s="139"/>
      <c r="F17" s="146"/>
      <c r="G17" s="147"/>
      <c r="H17" s="139"/>
      <c r="I17" s="139"/>
      <c r="J17" s="139"/>
      <c r="K17" s="139"/>
      <c r="L17" s="146"/>
      <c r="M17" s="147"/>
      <c r="O17" s="124"/>
      <c r="Q17" s="146"/>
      <c r="R17" s="147"/>
      <c r="S17" s="139"/>
      <c r="T17" s="146"/>
      <c r="U17" s="147"/>
      <c r="V17" s="139"/>
      <c r="W17" s="146"/>
      <c r="X17" s="147"/>
      <c r="Y17" s="139"/>
      <c r="Z17" s="146"/>
      <c r="AA17" s="147"/>
      <c r="AB17" s="133"/>
      <c r="AE17" s="134"/>
      <c r="AF17" s="134"/>
      <c r="AG17" s="134"/>
      <c r="AH17" s="134"/>
      <c r="AI17" s="134"/>
      <c r="AJ17" s="134"/>
      <c r="AK17" s="134"/>
      <c r="AM17" s="134"/>
      <c r="AN17" s="134"/>
      <c r="AO17" s="134"/>
      <c r="AP17" s="134"/>
      <c r="AQ17" s="134"/>
      <c r="AR17" s="134"/>
      <c r="AS17" s="134"/>
    </row>
    <row r="18" ht="13.5" customHeight="1">
      <c r="B18" s="136"/>
      <c r="C18" s="127" t="s">
        <v>177</v>
      </c>
      <c r="D18" s="128"/>
      <c r="E18" s="148"/>
      <c r="F18" s="127" t="s">
        <v>168</v>
      </c>
      <c r="G18" s="128"/>
      <c r="H18" s="148"/>
      <c r="K18" s="148"/>
      <c r="L18" s="127" t="s">
        <v>60</v>
      </c>
      <c r="M18" s="128"/>
      <c r="O18" s="124"/>
      <c r="Q18" s="127" t="s">
        <v>116</v>
      </c>
      <c r="R18" s="128"/>
      <c r="S18" s="148"/>
      <c r="T18" s="127" t="s">
        <v>101</v>
      </c>
      <c r="U18" s="128"/>
      <c r="V18" s="148"/>
      <c r="W18" s="127" t="s">
        <v>42</v>
      </c>
      <c r="X18" s="128"/>
      <c r="Y18" s="148"/>
      <c r="Z18" s="127" t="s">
        <v>48</v>
      </c>
      <c r="AA18" s="128"/>
      <c r="AB18" s="133"/>
      <c r="AE18" s="134" t="s">
        <v>177</v>
      </c>
      <c r="AF18" s="134"/>
      <c r="AG18" s="134" t="s">
        <v>168</v>
      </c>
      <c r="AH18" s="134"/>
      <c r="AI18" s="134"/>
      <c r="AJ18" s="134"/>
      <c r="AK18" s="134" t="s">
        <v>60</v>
      </c>
      <c r="AM18" s="134" t="s">
        <v>116</v>
      </c>
      <c r="AN18" s="134"/>
      <c r="AO18" s="134" t="s">
        <v>101</v>
      </c>
      <c r="AP18" s="134"/>
      <c r="AQ18" s="154" t="s">
        <v>42</v>
      </c>
      <c r="AR18" s="134"/>
      <c r="AS18" s="134" t="s">
        <v>48</v>
      </c>
    </row>
    <row r="19" ht="13.5" customHeight="1">
      <c r="B19" s="136"/>
      <c r="C19" s="137" t="s">
        <v>179</v>
      </c>
      <c r="D19" s="138"/>
      <c r="E19" s="139"/>
      <c r="F19" s="137" t="s">
        <v>170</v>
      </c>
      <c r="G19" s="138"/>
      <c r="H19" s="139"/>
      <c r="K19" s="139"/>
      <c r="L19" s="137" t="s">
        <v>62</v>
      </c>
      <c r="M19" s="138"/>
      <c r="O19" s="124"/>
      <c r="Q19" s="137" t="s">
        <v>118</v>
      </c>
      <c r="R19" s="138"/>
      <c r="S19" s="139"/>
      <c r="T19" s="137" t="s">
        <v>103</v>
      </c>
      <c r="U19" s="138"/>
      <c r="V19" s="139"/>
      <c r="W19" s="137" t="s">
        <v>44</v>
      </c>
      <c r="X19" s="138"/>
      <c r="Y19" s="139"/>
      <c r="Z19" s="137" t="s">
        <v>50</v>
      </c>
      <c r="AA19" s="138"/>
      <c r="AB19" s="133"/>
      <c r="AE19" s="134" t="s">
        <v>179</v>
      </c>
      <c r="AF19" s="134"/>
      <c r="AG19" s="134" t="s">
        <v>170</v>
      </c>
      <c r="AH19" s="134"/>
      <c r="AI19" s="134"/>
      <c r="AJ19" s="134"/>
      <c r="AK19" s="134" t="s">
        <v>62</v>
      </c>
      <c r="AM19" s="134" t="s">
        <v>118</v>
      </c>
      <c r="AN19" s="134"/>
      <c r="AO19" s="134" t="s">
        <v>103</v>
      </c>
      <c r="AP19" s="134"/>
      <c r="AQ19" s="155" t="s">
        <v>44</v>
      </c>
      <c r="AR19" s="134"/>
      <c r="AS19" s="134" t="s">
        <v>50</v>
      </c>
    </row>
    <row r="20" ht="13.5" customHeight="1">
      <c r="B20" s="136"/>
      <c r="C20" s="142"/>
      <c r="D20" s="143"/>
      <c r="E20" s="139"/>
      <c r="F20" s="142"/>
      <c r="G20" s="143"/>
      <c r="H20" s="139"/>
      <c r="K20" s="139"/>
      <c r="L20" s="142"/>
      <c r="M20" s="143"/>
      <c r="O20" s="124"/>
      <c r="Q20" s="142"/>
      <c r="R20" s="143"/>
      <c r="S20" s="139"/>
      <c r="T20" s="142"/>
      <c r="U20" s="143"/>
      <c r="V20" s="139"/>
      <c r="W20" s="142"/>
      <c r="X20" s="143"/>
      <c r="Y20" s="139"/>
      <c r="Z20" s="142"/>
      <c r="AA20" s="143"/>
      <c r="AB20" s="133"/>
      <c r="AE20" s="134"/>
      <c r="AF20" s="134"/>
      <c r="AG20" s="134"/>
      <c r="AH20" s="134"/>
      <c r="AI20" s="134"/>
      <c r="AJ20" s="134"/>
      <c r="AK20" s="134"/>
      <c r="AM20" s="134"/>
      <c r="AN20" s="134"/>
      <c r="AO20" s="134"/>
      <c r="AP20" s="134"/>
      <c r="AQ20" s="134"/>
      <c r="AR20" s="134"/>
      <c r="AS20" s="134"/>
    </row>
    <row r="21" ht="13.5" customHeight="1">
      <c r="B21" s="136"/>
      <c r="C21" s="146"/>
      <c r="D21" s="147"/>
      <c r="E21" s="139"/>
      <c r="F21" s="146"/>
      <c r="G21" s="147"/>
      <c r="H21" s="139"/>
      <c r="K21" s="139"/>
      <c r="L21" s="146"/>
      <c r="M21" s="147"/>
      <c r="O21" s="124"/>
      <c r="Q21" s="146"/>
      <c r="R21" s="147"/>
      <c r="S21" s="139"/>
      <c r="T21" s="146"/>
      <c r="U21" s="147"/>
      <c r="V21" s="139"/>
      <c r="W21" s="146"/>
      <c r="X21" s="147"/>
      <c r="Y21" s="139"/>
      <c r="Z21" s="146"/>
      <c r="AA21" s="147"/>
      <c r="AB21" s="133"/>
      <c r="AE21" s="134"/>
      <c r="AF21" s="134"/>
      <c r="AG21" s="134"/>
      <c r="AH21" s="134"/>
      <c r="AI21" s="134"/>
      <c r="AJ21" s="134"/>
      <c r="AK21" s="134"/>
      <c r="AM21" s="134"/>
      <c r="AN21" s="134"/>
      <c r="AO21" s="134"/>
      <c r="AP21" s="134"/>
      <c r="AQ21" s="134"/>
      <c r="AR21" s="134"/>
      <c r="AS21" s="134"/>
    </row>
    <row r="22" ht="13.5" customHeight="1">
      <c r="B22" s="136"/>
      <c r="C22" s="127" t="s">
        <v>110</v>
      </c>
      <c r="D22" s="128"/>
      <c r="E22" s="148"/>
      <c r="F22" s="127" t="s">
        <v>39</v>
      </c>
      <c r="G22" s="128"/>
      <c r="H22" s="148"/>
      <c r="K22" s="148"/>
      <c r="L22" s="156" t="s">
        <v>237</v>
      </c>
      <c r="M22" s="107"/>
      <c r="O22" s="124"/>
      <c r="Q22" s="127" t="s">
        <v>165</v>
      </c>
      <c r="R22" s="128"/>
      <c r="S22" s="148"/>
      <c r="T22" s="157" t="s">
        <v>238</v>
      </c>
      <c r="U22" s="158"/>
      <c r="V22" s="148"/>
      <c r="W22" s="159" t="s">
        <v>239</v>
      </c>
      <c r="X22" s="107"/>
      <c r="Y22" s="148"/>
      <c r="Z22" s="127" t="s">
        <v>88</v>
      </c>
      <c r="AA22" s="128"/>
      <c r="AB22" s="133"/>
      <c r="AE22" s="134" t="s">
        <v>110</v>
      </c>
      <c r="AF22" s="134"/>
      <c r="AG22" s="134" t="s">
        <v>39</v>
      </c>
      <c r="AH22" s="134"/>
      <c r="AI22" s="134"/>
      <c r="AJ22" s="134"/>
      <c r="AK22" s="134" t="s">
        <v>237</v>
      </c>
      <c r="AM22" s="134" t="s">
        <v>165</v>
      </c>
      <c r="AN22" s="134"/>
      <c r="AO22" s="134" t="s">
        <v>238</v>
      </c>
      <c r="AP22" s="134"/>
      <c r="AQ22" s="134" t="s">
        <v>239</v>
      </c>
      <c r="AR22" s="134"/>
      <c r="AS22" s="134" t="s">
        <v>88</v>
      </c>
    </row>
    <row r="23" ht="13.5" customHeight="1">
      <c r="B23" s="136"/>
      <c r="C23" s="137"/>
      <c r="D23" s="138"/>
      <c r="E23" s="139"/>
      <c r="F23" s="137"/>
      <c r="G23" s="138"/>
      <c r="H23" s="139"/>
      <c r="K23" s="139"/>
      <c r="O23" s="124"/>
      <c r="Q23" s="137" t="s">
        <v>167</v>
      </c>
      <c r="R23" s="138"/>
      <c r="S23" s="139"/>
      <c r="T23" s="160"/>
      <c r="U23" s="160"/>
      <c r="V23" s="139"/>
      <c r="W23" s="161"/>
      <c r="X23" s="161"/>
      <c r="Y23" s="139"/>
      <c r="Z23" s="137" t="s">
        <v>90</v>
      </c>
      <c r="AA23" s="138"/>
      <c r="AB23" s="133"/>
      <c r="AE23" s="134"/>
      <c r="AF23" s="134"/>
      <c r="AG23" s="134"/>
      <c r="AH23" s="134"/>
      <c r="AI23" s="134"/>
      <c r="AJ23" s="134"/>
      <c r="AK23" s="134"/>
      <c r="AM23" s="134" t="s">
        <v>167</v>
      </c>
      <c r="AN23" s="134"/>
      <c r="AO23" s="134"/>
      <c r="AP23" s="134"/>
      <c r="AQ23" s="134"/>
      <c r="AR23" s="134"/>
      <c r="AS23" s="134" t="s">
        <v>90</v>
      </c>
    </row>
    <row r="24" ht="13.5" customHeight="1">
      <c r="B24" s="136"/>
      <c r="C24" s="142" t="s">
        <v>112</v>
      </c>
      <c r="D24" s="143"/>
      <c r="E24" s="139"/>
      <c r="F24" s="142" t="s">
        <v>41</v>
      </c>
      <c r="G24" s="143"/>
      <c r="H24" s="139"/>
      <c r="K24" s="139"/>
      <c r="O24" s="124"/>
      <c r="Q24" s="142"/>
      <c r="R24" s="143"/>
      <c r="S24" s="139"/>
      <c r="V24" s="139"/>
      <c r="Y24" s="139"/>
      <c r="Z24" s="142"/>
      <c r="AA24" s="143"/>
      <c r="AB24" s="133"/>
      <c r="AE24" s="134" t="s">
        <v>112</v>
      </c>
      <c r="AF24" s="134"/>
      <c r="AG24" s="134" t="s">
        <v>41</v>
      </c>
      <c r="AH24" s="134"/>
      <c r="AI24" s="134"/>
      <c r="AJ24" s="134"/>
      <c r="AK24" s="134"/>
      <c r="AM24" s="134"/>
      <c r="AN24" s="134"/>
      <c r="AO24" s="134"/>
      <c r="AP24" s="134"/>
      <c r="AQ24" s="134"/>
      <c r="AR24" s="134"/>
      <c r="AS24" s="134"/>
    </row>
    <row r="25" ht="13.5" customHeight="1">
      <c r="B25" s="136"/>
      <c r="C25" s="146"/>
      <c r="D25" s="147"/>
      <c r="E25" s="139"/>
      <c r="F25" s="146"/>
      <c r="G25" s="147"/>
      <c r="H25" s="139"/>
      <c r="K25" s="139"/>
      <c r="L25" s="127" t="s">
        <v>94</v>
      </c>
      <c r="M25" s="128"/>
      <c r="O25" s="124"/>
      <c r="Q25" s="146"/>
      <c r="R25" s="147"/>
      <c r="S25" s="139"/>
      <c r="T25" s="153"/>
      <c r="U25" s="153"/>
      <c r="V25" s="139"/>
      <c r="W25" s="148"/>
      <c r="X25" s="148"/>
      <c r="Y25" s="139"/>
      <c r="Z25" s="146"/>
      <c r="AA25" s="147"/>
      <c r="AB25" s="133"/>
      <c r="AE25" s="134"/>
      <c r="AF25" s="134"/>
      <c r="AG25" s="134"/>
      <c r="AH25" s="134"/>
      <c r="AI25" s="134"/>
      <c r="AJ25" s="134"/>
      <c r="AK25" s="155" t="s">
        <v>94</v>
      </c>
      <c r="AL25" s="162"/>
      <c r="AM25" s="134"/>
      <c r="AN25" s="134"/>
      <c r="AO25" s="134"/>
      <c r="AP25" s="134"/>
      <c r="AQ25" s="134"/>
      <c r="AR25" s="134"/>
      <c r="AS25" s="134"/>
    </row>
    <row r="26" ht="13.5" customHeight="1">
      <c r="B26" s="136"/>
      <c r="C26" s="127" t="s">
        <v>213</v>
      </c>
      <c r="D26" s="128"/>
      <c r="E26" s="148"/>
      <c r="F26" s="127" t="s">
        <v>240</v>
      </c>
      <c r="G26" s="128"/>
      <c r="H26" s="148"/>
      <c r="K26" s="148"/>
      <c r="L26" s="137" t="s">
        <v>96</v>
      </c>
      <c r="M26" s="138"/>
      <c r="O26" s="124"/>
      <c r="Q26" s="159" t="s">
        <v>241</v>
      </c>
      <c r="R26" s="107"/>
      <c r="S26" s="148"/>
      <c r="T26" s="148"/>
      <c r="U26" s="148"/>
      <c r="V26" s="148"/>
      <c r="W26" s="139"/>
      <c r="X26" s="139"/>
      <c r="Y26" s="148"/>
      <c r="Z26" s="159" t="s">
        <v>242</v>
      </c>
      <c r="AA26" s="107"/>
      <c r="AB26" s="133"/>
      <c r="AE26" s="134" t="s">
        <v>213</v>
      </c>
      <c r="AF26" s="134"/>
      <c r="AG26" s="134" t="s">
        <v>240</v>
      </c>
      <c r="AH26" s="134"/>
      <c r="AI26" s="134"/>
      <c r="AJ26" s="134"/>
      <c r="AK26" s="155" t="s">
        <v>96</v>
      </c>
      <c r="AL26" s="162"/>
      <c r="AM26" s="134" t="s">
        <v>241</v>
      </c>
      <c r="AN26" s="134"/>
      <c r="AO26" s="134"/>
      <c r="AP26" s="134"/>
      <c r="AQ26" s="134"/>
      <c r="AR26" s="134"/>
      <c r="AS26" s="134" t="s">
        <v>242</v>
      </c>
    </row>
    <row r="27" ht="13.5" customHeight="1">
      <c r="B27" s="136"/>
      <c r="C27" s="137"/>
      <c r="D27" s="138"/>
      <c r="E27" s="139"/>
      <c r="F27" s="161"/>
      <c r="G27" s="161"/>
      <c r="H27" s="139"/>
      <c r="K27" s="139"/>
      <c r="L27" s="142"/>
      <c r="M27" s="143"/>
      <c r="O27" s="124"/>
      <c r="Q27" s="160"/>
      <c r="S27" s="139"/>
      <c r="T27" s="148"/>
      <c r="U27" s="148"/>
      <c r="V27" s="139"/>
      <c r="Y27" s="139"/>
      <c r="Z27" s="161"/>
      <c r="AA27" s="161"/>
      <c r="AB27" s="133"/>
      <c r="AE27" s="134"/>
      <c r="AF27" s="134"/>
      <c r="AG27" s="134"/>
      <c r="AH27" s="134"/>
      <c r="AI27" s="134"/>
      <c r="AJ27" s="134"/>
      <c r="AK27" s="134"/>
      <c r="AM27" s="134"/>
      <c r="AN27" s="134"/>
      <c r="AO27" s="134"/>
      <c r="AP27" s="134"/>
      <c r="AQ27" s="134"/>
      <c r="AR27" s="134"/>
      <c r="AS27" s="134"/>
    </row>
    <row r="28" ht="13.5" customHeight="1">
      <c r="B28" s="136"/>
      <c r="C28" s="142" t="s">
        <v>173</v>
      </c>
      <c r="D28" s="143"/>
      <c r="E28" s="139"/>
      <c r="F28" s="148"/>
      <c r="G28" s="148"/>
      <c r="H28" s="139"/>
      <c r="K28" s="139"/>
      <c r="O28" s="124"/>
      <c r="S28" s="139"/>
      <c r="V28" s="139"/>
      <c r="Y28" s="139"/>
      <c r="Z28" s="148"/>
      <c r="AA28" s="148"/>
      <c r="AB28" s="133"/>
      <c r="AE28" s="134" t="s">
        <v>173</v>
      </c>
      <c r="AF28" s="134"/>
      <c r="AG28" s="134"/>
      <c r="AH28" s="134"/>
      <c r="AI28" s="134"/>
      <c r="AJ28" s="134"/>
      <c r="AK28" s="134"/>
      <c r="AM28" s="134"/>
      <c r="AN28" s="134"/>
      <c r="AO28" s="134"/>
      <c r="AP28" s="134"/>
      <c r="AQ28" s="134"/>
      <c r="AR28" s="134"/>
      <c r="AS28" s="134"/>
    </row>
    <row r="29" ht="13.5" customHeight="1">
      <c r="B29" s="136"/>
      <c r="C29" s="146"/>
      <c r="D29" s="147"/>
      <c r="E29" s="139"/>
      <c r="F29" s="139"/>
      <c r="G29" s="139"/>
      <c r="H29" s="139"/>
      <c r="I29" s="163" t="s">
        <v>243</v>
      </c>
      <c r="J29" s="128"/>
      <c r="K29" s="139"/>
      <c r="L29" s="127" t="s">
        <v>149</v>
      </c>
      <c r="M29" s="128"/>
      <c r="O29" s="124"/>
      <c r="Q29" s="164"/>
      <c r="S29" s="139"/>
      <c r="T29" s="153"/>
      <c r="U29" s="153"/>
      <c r="V29" s="139"/>
      <c r="Y29" s="139"/>
      <c r="Z29" s="165"/>
      <c r="AB29" s="133"/>
      <c r="AE29" s="134"/>
      <c r="AF29" s="134"/>
      <c r="AG29" s="134"/>
      <c r="AH29" s="134"/>
      <c r="AI29" s="134" t="s">
        <v>243</v>
      </c>
      <c r="AJ29" s="134"/>
      <c r="AK29" s="134" t="s">
        <v>149</v>
      </c>
      <c r="AM29" s="134"/>
      <c r="AN29" s="134"/>
      <c r="AO29" s="134"/>
      <c r="AP29" s="134"/>
      <c r="AQ29" s="134"/>
      <c r="AR29" s="134"/>
      <c r="AS29" s="134"/>
    </row>
    <row r="30" ht="13.5" customHeight="1">
      <c r="B30" s="136"/>
      <c r="C30" s="127" t="s">
        <v>128</v>
      </c>
      <c r="D30" s="128"/>
      <c r="E30" s="148"/>
      <c r="F30" s="148"/>
      <c r="G30" s="148"/>
      <c r="H30" s="148"/>
      <c r="I30" s="166" t="s">
        <v>244</v>
      </c>
      <c r="J30" s="138"/>
      <c r="K30" s="148"/>
      <c r="L30" s="137" t="s">
        <v>151</v>
      </c>
      <c r="M30" s="138"/>
      <c r="O30" s="124"/>
      <c r="Q30" s="100"/>
      <c r="S30" s="148"/>
      <c r="T30" s="148"/>
      <c r="U30" s="148"/>
      <c r="V30" s="148"/>
      <c r="W30" s="165"/>
      <c r="Y30" s="148"/>
      <c r="Z30" s="160"/>
      <c r="AB30" s="133"/>
      <c r="AE30" s="134" t="s">
        <v>128</v>
      </c>
      <c r="AF30" s="134"/>
      <c r="AG30" s="134"/>
      <c r="AH30" s="134"/>
      <c r="AI30" s="134" t="s">
        <v>244</v>
      </c>
      <c r="AJ30" s="134"/>
      <c r="AK30" s="134" t="s">
        <v>151</v>
      </c>
      <c r="AM30" s="134"/>
      <c r="AN30" s="134"/>
      <c r="AO30" s="134"/>
      <c r="AP30" s="134"/>
      <c r="AQ30" s="134"/>
      <c r="AR30" s="134"/>
      <c r="AS30" s="134"/>
    </row>
    <row r="31" ht="13.5" customHeight="1">
      <c r="B31" s="136"/>
      <c r="C31" s="137" t="s">
        <v>130</v>
      </c>
      <c r="D31" s="138"/>
      <c r="E31" s="148"/>
      <c r="F31" s="148"/>
      <c r="G31" s="148"/>
      <c r="H31" s="148"/>
      <c r="I31" s="167"/>
      <c r="J31" s="143"/>
      <c r="K31" s="148"/>
      <c r="L31" s="142"/>
      <c r="M31" s="143"/>
      <c r="O31" s="124"/>
      <c r="Q31" s="100"/>
      <c r="S31" s="148"/>
      <c r="T31" s="148"/>
      <c r="U31" s="148"/>
      <c r="V31" s="148"/>
      <c r="Y31" s="148"/>
      <c r="Z31" s="160"/>
      <c r="AB31" s="133"/>
      <c r="AE31" s="134" t="s">
        <v>130</v>
      </c>
      <c r="AF31" s="134"/>
      <c r="AG31" s="134"/>
      <c r="AH31" s="134"/>
      <c r="AI31" s="134"/>
      <c r="AJ31" s="134"/>
      <c r="AK31" s="134"/>
      <c r="AM31" s="134"/>
      <c r="AN31" s="134"/>
      <c r="AO31" s="134"/>
      <c r="AP31" s="134"/>
      <c r="AQ31" s="134"/>
      <c r="AR31" s="134"/>
      <c r="AS31" s="134"/>
    </row>
    <row r="32" ht="13.5" customHeight="1">
      <c r="B32" s="136"/>
      <c r="C32" s="142"/>
      <c r="D32" s="143"/>
      <c r="E32" s="148"/>
      <c r="F32" s="148"/>
      <c r="G32" s="148"/>
      <c r="H32" s="148"/>
      <c r="I32" s="168"/>
      <c r="J32" s="168"/>
      <c r="K32" s="148"/>
      <c r="L32" s="168"/>
      <c r="M32" s="168"/>
      <c r="O32" s="124"/>
      <c r="S32" s="148"/>
      <c r="T32" s="165"/>
      <c r="V32" s="148"/>
      <c r="W32" s="165"/>
      <c r="Y32" s="148"/>
      <c r="Z32" s="164"/>
      <c r="AB32" s="133"/>
      <c r="AE32" s="134"/>
      <c r="AF32" s="134"/>
      <c r="AG32" s="134"/>
      <c r="AH32" s="134"/>
      <c r="AI32" s="134"/>
      <c r="AJ32" s="134"/>
      <c r="AK32" s="134"/>
      <c r="AM32" s="134"/>
      <c r="AN32" s="134"/>
      <c r="AO32" s="134"/>
      <c r="AP32" s="134"/>
      <c r="AQ32" s="134"/>
      <c r="AR32" s="134"/>
      <c r="AS32" s="134"/>
    </row>
    <row r="33" ht="13.5" customHeight="1">
      <c r="B33" s="136"/>
      <c r="C33" s="146"/>
      <c r="D33" s="147"/>
      <c r="E33" s="139"/>
      <c r="F33" s="139"/>
      <c r="G33" s="139"/>
      <c r="H33" s="139"/>
      <c r="I33" s="163" t="s">
        <v>158</v>
      </c>
      <c r="J33" s="128"/>
      <c r="K33" s="139"/>
      <c r="L33" s="127" t="s">
        <v>245</v>
      </c>
      <c r="M33" s="128"/>
      <c r="O33" s="124"/>
      <c r="Q33" s="160"/>
      <c r="S33" s="139"/>
      <c r="T33" s="160"/>
      <c r="V33" s="139"/>
      <c r="W33" s="160"/>
      <c r="Y33" s="139"/>
      <c r="Z33" s="100"/>
      <c r="AB33" s="133"/>
      <c r="AE33" s="134"/>
      <c r="AF33" s="134"/>
      <c r="AG33" s="134"/>
      <c r="AH33" s="134"/>
      <c r="AI33" s="134" t="s">
        <v>158</v>
      </c>
      <c r="AJ33" s="134"/>
      <c r="AK33" s="134" t="s">
        <v>245</v>
      </c>
    </row>
    <row r="34" ht="13.5" customHeight="1">
      <c r="B34" s="136"/>
      <c r="C34" s="159" t="s">
        <v>246</v>
      </c>
      <c r="D34" s="107"/>
      <c r="E34" s="139"/>
      <c r="F34" s="139"/>
      <c r="G34" s="139"/>
      <c r="H34" s="139"/>
      <c r="I34" s="166" t="s">
        <v>160</v>
      </c>
      <c r="J34" s="138"/>
      <c r="K34" s="139"/>
      <c r="L34" s="166" t="s">
        <v>93</v>
      </c>
      <c r="M34" s="138"/>
      <c r="O34" s="124"/>
      <c r="Q34" s="160"/>
      <c r="S34" s="139"/>
      <c r="T34" s="160"/>
      <c r="V34" s="139"/>
      <c r="W34" s="160"/>
      <c r="Y34" s="139"/>
      <c r="Z34" s="100"/>
      <c r="AB34" s="133"/>
      <c r="AE34" s="134" t="s">
        <v>246</v>
      </c>
      <c r="AF34" s="134"/>
      <c r="AG34" s="134"/>
      <c r="AH34" s="134"/>
      <c r="AI34" s="134" t="s">
        <v>160</v>
      </c>
      <c r="AJ34" s="134"/>
      <c r="AK34" s="134" t="s">
        <v>93</v>
      </c>
    </row>
    <row r="35" ht="13.5" customHeight="1">
      <c r="B35" s="136"/>
      <c r="I35" s="167" t="s">
        <v>247</v>
      </c>
      <c r="J35" s="143"/>
      <c r="L35" s="167"/>
      <c r="M35" s="143"/>
      <c r="O35" s="124"/>
      <c r="AB35" s="133"/>
      <c r="AE35" s="134"/>
      <c r="AF35" s="134"/>
      <c r="AG35" s="134"/>
      <c r="AH35" s="134"/>
      <c r="AI35" s="134" t="s">
        <v>247</v>
      </c>
      <c r="AJ35" s="134"/>
      <c r="AK35" s="134"/>
    </row>
    <row r="36" ht="13.5" customHeight="1">
      <c r="B36" s="169"/>
      <c r="C36" s="170"/>
      <c r="D36" s="170"/>
      <c r="E36" s="170"/>
      <c r="F36" s="170"/>
      <c r="G36" s="170"/>
      <c r="H36" s="170"/>
      <c r="I36" s="170"/>
      <c r="J36" s="170"/>
      <c r="K36" s="170"/>
      <c r="L36" s="170"/>
      <c r="M36" s="170"/>
      <c r="N36" s="170"/>
      <c r="O36" s="124"/>
      <c r="P36" s="170"/>
      <c r="Q36" s="170"/>
      <c r="R36" s="170"/>
      <c r="S36" s="170"/>
      <c r="T36" s="170"/>
      <c r="U36" s="170"/>
      <c r="V36" s="170"/>
      <c r="W36" s="170"/>
      <c r="X36" s="171"/>
      <c r="Y36" s="172"/>
      <c r="Z36" s="172"/>
      <c r="AA36" s="172"/>
      <c r="AB36" s="173"/>
    </row>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155">
    <mergeCell ref="I8:J8"/>
    <mergeCell ref="L8:M8"/>
    <mergeCell ref="Q8:R8"/>
    <mergeCell ref="T8:U8"/>
    <mergeCell ref="Z7:AA7"/>
    <mergeCell ref="Z8:AA8"/>
    <mergeCell ref="W10:X10"/>
    <mergeCell ref="Z10:AA10"/>
    <mergeCell ref="F11:G11"/>
    <mergeCell ref="I11:J11"/>
    <mergeCell ref="Q11:R11"/>
    <mergeCell ref="T11:U11"/>
    <mergeCell ref="W11:X11"/>
    <mergeCell ref="Z11:AA11"/>
    <mergeCell ref="Q12:R12"/>
    <mergeCell ref="T12:U12"/>
    <mergeCell ref="L7:M7"/>
    <mergeCell ref="Q7:R7"/>
    <mergeCell ref="Q10:R10"/>
    <mergeCell ref="T10:U10"/>
    <mergeCell ref="L11:M11"/>
    <mergeCell ref="L10:M10"/>
    <mergeCell ref="L14:M14"/>
    <mergeCell ref="L6:M6"/>
    <mergeCell ref="Q6:R6"/>
    <mergeCell ref="T6:U6"/>
    <mergeCell ref="W6:X6"/>
    <mergeCell ref="C6:D6"/>
    <mergeCell ref="C7:D7"/>
    <mergeCell ref="C8:D8"/>
    <mergeCell ref="C11:D11"/>
    <mergeCell ref="C10:D10"/>
    <mergeCell ref="C14:D14"/>
    <mergeCell ref="C12:D12"/>
    <mergeCell ref="I6:J6"/>
    <mergeCell ref="I7:J7"/>
    <mergeCell ref="I10:J10"/>
    <mergeCell ref="I12:J12"/>
    <mergeCell ref="T7:U7"/>
    <mergeCell ref="W7:X7"/>
    <mergeCell ref="F7:G7"/>
    <mergeCell ref="F8:G8"/>
    <mergeCell ref="F10:G10"/>
    <mergeCell ref="F14:G14"/>
    <mergeCell ref="F12:G12"/>
    <mergeCell ref="Q14:R14"/>
    <mergeCell ref="T14:U14"/>
    <mergeCell ref="W14:X14"/>
    <mergeCell ref="Z14:AA14"/>
    <mergeCell ref="Z24:AA24"/>
    <mergeCell ref="Z15:AA15"/>
    <mergeCell ref="Z20:AA20"/>
    <mergeCell ref="Z16:AA16"/>
    <mergeCell ref="Z22:AA22"/>
    <mergeCell ref="Z18:AA18"/>
    <mergeCell ref="Z19:AA19"/>
    <mergeCell ref="W20:X20"/>
    <mergeCell ref="W18:X18"/>
    <mergeCell ref="W19:X19"/>
    <mergeCell ref="F19:G19"/>
    <mergeCell ref="Q19:R19"/>
    <mergeCell ref="W22:X22"/>
    <mergeCell ref="T20:U20"/>
    <mergeCell ref="Z26:AA26"/>
    <mergeCell ref="Z29:AA29"/>
    <mergeCell ref="W30:X31"/>
    <mergeCell ref="Z30:AA30"/>
    <mergeCell ref="Z31:AA31"/>
    <mergeCell ref="F22:G22"/>
    <mergeCell ref="I29:J29"/>
    <mergeCell ref="C23:D23"/>
    <mergeCell ref="F23:G23"/>
    <mergeCell ref="C16:D16"/>
    <mergeCell ref="F16:G16"/>
    <mergeCell ref="F18:G18"/>
    <mergeCell ref="C15:D15"/>
    <mergeCell ref="F15:G15"/>
    <mergeCell ref="C22:D22"/>
    <mergeCell ref="C30:D30"/>
    <mergeCell ref="C31:D31"/>
    <mergeCell ref="C32:D32"/>
    <mergeCell ref="C34:D34"/>
    <mergeCell ref="C19:D19"/>
    <mergeCell ref="C18:D18"/>
    <mergeCell ref="C27:D27"/>
    <mergeCell ref="C24:D24"/>
    <mergeCell ref="C28:D28"/>
    <mergeCell ref="C26:D26"/>
    <mergeCell ref="C20:D20"/>
    <mergeCell ref="L2:R2"/>
    <mergeCell ref="U2:V2"/>
    <mergeCell ref="W12:X12"/>
    <mergeCell ref="Z12:AA12"/>
    <mergeCell ref="W8:X8"/>
    <mergeCell ref="W15:X15"/>
    <mergeCell ref="L20:M20"/>
    <mergeCell ref="Q18:R18"/>
    <mergeCell ref="L19:M19"/>
    <mergeCell ref="L18:M18"/>
    <mergeCell ref="Q22:R22"/>
    <mergeCell ref="Q27:R27"/>
    <mergeCell ref="L27:M27"/>
    <mergeCell ref="Q16:R16"/>
    <mergeCell ref="L12:M12"/>
    <mergeCell ref="L16:M16"/>
    <mergeCell ref="T19:U19"/>
    <mergeCell ref="T18:U18"/>
    <mergeCell ref="Z23:AA23"/>
    <mergeCell ref="T16:U16"/>
    <mergeCell ref="F24:G24"/>
    <mergeCell ref="F26:G26"/>
    <mergeCell ref="W33:X33"/>
    <mergeCell ref="W34:X34"/>
    <mergeCell ref="X36:AA36"/>
    <mergeCell ref="T33:U33"/>
    <mergeCell ref="T32:U32"/>
    <mergeCell ref="W32:X32"/>
    <mergeCell ref="Z32:AA32"/>
    <mergeCell ref="Z33:AA33"/>
    <mergeCell ref="T34:U34"/>
    <mergeCell ref="Z34:AA34"/>
    <mergeCell ref="L15:M15"/>
    <mergeCell ref="Q23:R23"/>
    <mergeCell ref="Q15:R15"/>
    <mergeCell ref="L22:M22"/>
    <mergeCell ref="Q20:R20"/>
    <mergeCell ref="L25:M25"/>
    <mergeCell ref="L26:M26"/>
    <mergeCell ref="T15:U15"/>
    <mergeCell ref="Q26:R26"/>
    <mergeCell ref="T22:U22"/>
    <mergeCell ref="Q24:R24"/>
    <mergeCell ref="L29:M29"/>
    <mergeCell ref="Q29:R29"/>
    <mergeCell ref="L30:M30"/>
    <mergeCell ref="Q30:R30"/>
    <mergeCell ref="I31:J31"/>
    <mergeCell ref="I30:J30"/>
    <mergeCell ref="AJ1:AK1"/>
    <mergeCell ref="AJ2:AK2"/>
    <mergeCell ref="F6:G6"/>
    <mergeCell ref="Z6:AA6"/>
    <mergeCell ref="W2:X2"/>
    <mergeCell ref="W16:X16"/>
    <mergeCell ref="F20:G20"/>
    <mergeCell ref="L31:M31"/>
    <mergeCell ref="L35:M35"/>
    <mergeCell ref="L34:M34"/>
    <mergeCell ref="L33:M33"/>
    <mergeCell ref="I34:J34"/>
    <mergeCell ref="I35:J35"/>
    <mergeCell ref="I33:J33"/>
    <mergeCell ref="Q31:R31"/>
    <mergeCell ref="Q34:R34"/>
    <mergeCell ref="Q33:R33"/>
  </mergeCells>
  <printOptions horizontalCentered="1" verticalCentered="1"/>
  <pageMargins bottom="0.7480314960629921" footer="0.0" header="0.0" left="0.2362204724409449" right="0.2362204724409449" top="0.7480314960629921"/>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pane xSplit="3.0" ySplit="8.0" topLeftCell="D9" activePane="bottomRight" state="frozen"/>
      <selection activeCell="D1" sqref="D1" pane="topRight"/>
      <selection activeCell="A9" sqref="A9" pane="bottomLeft"/>
      <selection activeCell="D9" sqref="D9" pane="bottomRight"/>
    </sheetView>
  </sheetViews>
  <sheetFormatPr customHeight="1" defaultColWidth="14.43" defaultRowHeight="15.0"/>
  <cols>
    <col customWidth="1" min="1" max="1" width="2.86"/>
    <col customWidth="1" min="2" max="2" width="2.14"/>
    <col customWidth="1" min="3" max="3" width="9.0"/>
    <col customWidth="1" min="4" max="5" width="6.0"/>
    <col customWidth="1" min="6" max="6" width="6.43"/>
    <col customWidth="1" min="7" max="11" width="6.57"/>
    <col customWidth="1" min="12" max="12" width="5.71"/>
    <col customWidth="1" min="13" max="13" width="2.86"/>
    <col customWidth="1" min="14" max="14" width="5.14"/>
    <col customWidth="1" min="15" max="16" width="6.43"/>
    <col customWidth="1" min="17" max="17" width="7.43"/>
    <col customWidth="1" min="18" max="18" width="5.57"/>
    <col customWidth="1" min="19" max="19" width="8.57"/>
    <col customWidth="1" min="20" max="20" width="5.14"/>
    <col customWidth="1" min="21" max="21" width="8.57"/>
    <col customWidth="1" min="22" max="23" width="7.43"/>
    <col customWidth="1" min="24" max="24" width="8.57"/>
    <col customWidth="1" min="25" max="25" width="9.43"/>
    <col customWidth="1" min="26" max="26" width="3.43"/>
    <col customWidth="1" min="27" max="27" width="2.14"/>
    <col customWidth="1" min="28" max="28" width="2.43"/>
    <col customWidth="1" min="29" max="29" width="2.14"/>
    <col customWidth="1" min="30" max="30" width="0.71"/>
    <col customWidth="1" min="31" max="32" width="4.43"/>
    <col customWidth="1" min="33" max="33" width="17.86"/>
    <col customWidth="1" min="34" max="34" width="8.0"/>
    <col customWidth="1" min="35" max="35" width="7.71"/>
    <col customWidth="1" min="36" max="36" width="6.71"/>
    <col customWidth="1" min="37" max="37" width="9.43"/>
    <col customWidth="1" min="38" max="44" width="4.43"/>
    <col customWidth="1" min="45" max="45" width="0.29"/>
    <col customWidth="1" min="46" max="47" width="7.0"/>
    <col customWidth="1" min="48" max="48" width="7.43"/>
    <col customWidth="1" min="49" max="49" width="7.0"/>
    <col customWidth="1" min="50" max="50" width="2.14"/>
    <col customWidth="1" min="51" max="52" width="7.0"/>
    <col customWidth="1" min="53" max="53" width="7.43"/>
    <col customWidth="1" min="54" max="54" width="7.0"/>
  </cols>
  <sheetData>
    <row r="1" ht="12.0" hidden="1" customHeight="1">
      <c r="A1" s="174" t="s">
        <v>248</v>
      </c>
      <c r="B1" s="174"/>
      <c r="C1" s="174"/>
      <c r="D1" s="174"/>
      <c r="E1" s="174"/>
      <c r="F1" s="174"/>
      <c r="G1" s="174"/>
      <c r="H1" s="174"/>
      <c r="I1" s="174"/>
      <c r="J1" s="174"/>
      <c r="K1" s="174"/>
      <c r="L1" s="174"/>
      <c r="M1" s="174"/>
      <c r="N1" s="174"/>
      <c r="O1" s="174"/>
      <c r="P1" s="174"/>
      <c r="Q1" s="174"/>
      <c r="R1" s="174"/>
      <c r="S1" s="174"/>
      <c r="T1" s="174"/>
      <c r="U1" s="174"/>
      <c r="V1" s="174"/>
      <c r="W1" s="174"/>
      <c r="X1" s="174"/>
      <c r="Y1" s="174"/>
      <c r="Z1" s="175"/>
      <c r="AA1" s="176"/>
      <c r="AB1" s="176"/>
      <c r="AC1" s="176"/>
      <c r="AD1" s="176"/>
      <c r="AE1" s="176"/>
      <c r="AF1" s="176"/>
      <c r="AG1" s="177" t="s">
        <v>249</v>
      </c>
      <c r="AH1" s="176"/>
      <c r="AI1" s="176"/>
      <c r="AJ1" s="176"/>
      <c r="AK1" s="176"/>
      <c r="AL1" s="178"/>
      <c r="AM1" s="178"/>
      <c r="AN1" s="178"/>
      <c r="AO1" s="178"/>
      <c r="AP1" s="178"/>
      <c r="AQ1" s="178"/>
      <c r="AR1" s="178"/>
      <c r="AS1" s="178"/>
      <c r="AT1" s="178"/>
      <c r="AU1" s="178"/>
      <c r="AV1" s="178"/>
      <c r="AW1" s="178"/>
      <c r="AX1" s="178"/>
      <c r="AY1" s="178"/>
      <c r="AZ1" s="178"/>
      <c r="BA1" s="178"/>
      <c r="BB1" s="178"/>
    </row>
    <row r="2" ht="14.25" hidden="1" customHeight="1">
      <c r="A2" s="174"/>
      <c r="B2" s="174"/>
      <c r="C2" s="174" t="s">
        <v>250</v>
      </c>
      <c r="D2" s="174"/>
      <c r="E2" s="174"/>
      <c r="F2" s="174"/>
      <c r="G2" s="174"/>
      <c r="H2" s="174"/>
      <c r="I2" s="174"/>
      <c r="J2" s="174"/>
      <c r="K2" s="174"/>
      <c r="L2" s="174"/>
      <c r="M2" s="174"/>
      <c r="N2" s="174"/>
      <c r="O2" s="174"/>
      <c r="P2" s="174"/>
      <c r="Q2" s="174"/>
      <c r="R2" s="174"/>
      <c r="S2" s="174"/>
      <c r="T2" s="174"/>
      <c r="U2" s="174"/>
      <c r="V2" s="174"/>
      <c r="W2" s="174"/>
      <c r="X2" s="174"/>
      <c r="Y2" s="174"/>
      <c r="Z2" s="175"/>
      <c r="AA2" s="176"/>
      <c r="AB2" s="176"/>
      <c r="AC2" s="176"/>
      <c r="AD2" s="176"/>
      <c r="AE2" s="176"/>
      <c r="AF2" s="176"/>
      <c r="AG2" s="176"/>
      <c r="AH2" s="176"/>
      <c r="AI2" s="176"/>
      <c r="AJ2" s="176"/>
      <c r="AK2" s="176"/>
      <c r="AL2" s="178"/>
      <c r="AM2" s="178"/>
      <c r="AN2" s="178"/>
      <c r="AO2" s="178"/>
      <c r="AP2" s="178"/>
      <c r="AQ2" s="178"/>
      <c r="AR2" s="178"/>
      <c r="AS2" s="178"/>
      <c r="AT2" s="178"/>
      <c r="AU2" s="178"/>
      <c r="AV2" s="178"/>
      <c r="AW2" s="178"/>
      <c r="AX2" s="178"/>
      <c r="AY2" s="178"/>
      <c r="AZ2" s="178"/>
      <c r="BA2" s="178"/>
      <c r="BB2" s="178"/>
    </row>
    <row r="3" ht="9.0" hidden="1" customHeight="1">
      <c r="A3" s="174"/>
      <c r="B3" s="174"/>
      <c r="C3" s="174" t="s">
        <v>251</v>
      </c>
      <c r="D3" s="174"/>
      <c r="E3" s="174"/>
      <c r="F3" s="174"/>
      <c r="G3" s="174"/>
      <c r="H3" s="174"/>
      <c r="I3" s="174"/>
      <c r="J3" s="174"/>
      <c r="K3" s="174"/>
      <c r="L3" s="174"/>
      <c r="M3" s="174"/>
      <c r="N3" s="174"/>
      <c r="O3" s="174"/>
      <c r="P3" s="174"/>
      <c r="Q3" s="174"/>
      <c r="R3" s="174"/>
      <c r="S3" s="174"/>
      <c r="T3" s="174"/>
      <c r="U3" s="174"/>
      <c r="V3" s="174"/>
      <c r="W3" s="174"/>
      <c r="X3" s="174"/>
      <c r="Y3" s="174"/>
      <c r="Z3" s="175"/>
      <c r="AA3" s="176"/>
      <c r="AB3" s="176"/>
      <c r="AC3" s="176"/>
      <c r="AD3" s="176"/>
      <c r="AE3" s="176"/>
      <c r="AF3" s="176"/>
      <c r="AG3" s="176"/>
      <c r="AH3" s="176"/>
      <c r="AI3" s="176"/>
      <c r="AJ3" s="176"/>
      <c r="AK3" s="176"/>
      <c r="AL3" s="178"/>
      <c r="AM3" s="178"/>
      <c r="AN3" s="178"/>
      <c r="AO3" s="178"/>
      <c r="AP3" s="178"/>
      <c r="AQ3" s="178"/>
      <c r="AR3" s="178"/>
      <c r="AS3" s="178"/>
      <c r="AT3" s="178"/>
      <c r="AU3" s="178"/>
      <c r="AV3" s="178"/>
      <c r="AW3" s="178"/>
      <c r="AX3" s="178"/>
      <c r="AY3" s="178"/>
      <c r="AZ3" s="178"/>
      <c r="BA3" s="178"/>
      <c r="BB3" s="178"/>
    </row>
    <row r="4" ht="9.0" hidden="1" customHeight="1">
      <c r="A4" s="174"/>
      <c r="B4" s="174"/>
      <c r="C4" s="174" t="s">
        <v>252</v>
      </c>
      <c r="D4" s="174"/>
      <c r="E4" s="174"/>
      <c r="F4" s="174"/>
      <c r="G4" s="174"/>
      <c r="H4" s="174"/>
      <c r="I4" s="174"/>
      <c r="J4" s="174"/>
      <c r="K4" s="174"/>
      <c r="L4" s="174"/>
      <c r="M4" s="174"/>
      <c r="N4" s="174"/>
      <c r="O4" s="174"/>
      <c r="P4" s="174"/>
      <c r="Q4" s="174"/>
      <c r="R4" s="174"/>
      <c r="S4" s="174"/>
      <c r="T4" s="174"/>
      <c r="U4" s="174"/>
      <c r="V4" s="174"/>
      <c r="W4" s="174"/>
      <c r="X4" s="174"/>
      <c r="Y4" s="174"/>
      <c r="Z4" s="175"/>
      <c r="AA4" s="176"/>
      <c r="AB4" s="176"/>
      <c r="AC4" s="176"/>
      <c r="AD4" s="176"/>
      <c r="AE4" s="176"/>
      <c r="AF4" s="176"/>
      <c r="AG4" s="176"/>
      <c r="AH4" s="176"/>
      <c r="AI4" s="176"/>
      <c r="AJ4" s="176"/>
      <c r="AK4" s="176"/>
      <c r="AL4" s="178"/>
      <c r="AM4" s="178"/>
      <c r="AN4" s="178"/>
      <c r="AO4" s="178"/>
      <c r="AP4" s="178"/>
      <c r="AQ4" s="178"/>
      <c r="AR4" s="178"/>
      <c r="AS4" s="178"/>
      <c r="AT4" s="178"/>
      <c r="AU4" s="178"/>
      <c r="AV4" s="178"/>
      <c r="AW4" s="178"/>
      <c r="AX4" s="178"/>
      <c r="AY4" s="178"/>
      <c r="AZ4" s="178"/>
      <c r="BA4" s="178"/>
      <c r="BB4" s="178"/>
    </row>
    <row r="5" ht="9.0" hidden="1" customHeight="1">
      <c r="A5" s="174"/>
      <c r="B5" s="174"/>
      <c r="C5" s="174" t="s">
        <v>253</v>
      </c>
      <c r="D5" s="174"/>
      <c r="E5" s="174"/>
      <c r="F5" s="174"/>
      <c r="G5" s="174"/>
      <c r="H5" s="174"/>
      <c r="I5" s="174"/>
      <c r="J5" s="174"/>
      <c r="K5" s="174"/>
      <c r="L5" s="174"/>
      <c r="M5" s="174"/>
      <c r="N5" s="174"/>
      <c r="O5" s="174"/>
      <c r="P5" s="174"/>
      <c r="Q5" s="174"/>
      <c r="R5" s="174"/>
      <c r="S5" s="174"/>
      <c r="T5" s="174"/>
      <c r="U5" s="174"/>
      <c r="V5" s="174"/>
      <c r="W5" s="174"/>
      <c r="X5" s="174"/>
      <c r="Y5" s="174"/>
      <c r="Z5" s="175"/>
      <c r="AA5" s="176"/>
      <c r="AB5" s="176"/>
      <c r="AC5" s="176"/>
      <c r="AD5" s="176"/>
      <c r="AE5" s="176"/>
      <c r="AF5" s="176"/>
      <c r="AG5" s="176"/>
      <c r="AH5" s="176"/>
      <c r="AI5" s="176"/>
      <c r="AJ5" s="176"/>
      <c r="AK5" s="176"/>
      <c r="AL5" s="178"/>
      <c r="AM5" s="178"/>
      <c r="AN5" s="178"/>
      <c r="AO5" s="178"/>
      <c r="AP5" s="178"/>
      <c r="AQ5" s="178"/>
      <c r="AR5" s="178"/>
      <c r="AS5" s="178"/>
      <c r="AT5" s="178"/>
      <c r="AU5" s="178"/>
      <c r="AV5" s="178"/>
      <c r="AW5" s="178"/>
      <c r="AX5" s="178"/>
      <c r="AY5" s="178"/>
      <c r="AZ5" s="178"/>
      <c r="BA5" s="178"/>
      <c r="BB5" s="178"/>
    </row>
    <row r="6" ht="9.0" hidden="1" customHeight="1">
      <c r="A6" s="174"/>
      <c r="B6" s="174"/>
      <c r="C6" s="174" t="s">
        <v>254</v>
      </c>
      <c r="D6" s="174"/>
      <c r="E6" s="174"/>
      <c r="F6" s="174"/>
      <c r="G6" s="174"/>
      <c r="H6" s="174"/>
      <c r="I6" s="174"/>
      <c r="J6" s="174"/>
      <c r="K6" s="174"/>
      <c r="L6" s="174"/>
      <c r="M6" s="174"/>
      <c r="N6" s="174"/>
      <c r="O6" s="174"/>
      <c r="P6" s="174"/>
      <c r="Q6" s="174"/>
      <c r="R6" s="174"/>
      <c r="S6" s="174"/>
      <c r="T6" s="174"/>
      <c r="U6" s="174"/>
      <c r="V6" s="174"/>
      <c r="W6" s="174"/>
      <c r="X6" s="174"/>
      <c r="Y6" s="174"/>
      <c r="Z6" s="175"/>
      <c r="AA6" s="176"/>
      <c r="AB6" s="176"/>
      <c r="AC6" s="176"/>
      <c r="AD6" s="176"/>
      <c r="AE6" s="176"/>
      <c r="AF6" s="176"/>
      <c r="AG6" s="176"/>
      <c r="AH6" s="176"/>
      <c r="AI6" s="176"/>
      <c r="AJ6" s="176"/>
      <c r="AK6" s="176"/>
      <c r="AL6" s="178"/>
      <c r="AM6" s="178"/>
      <c r="AN6" s="178"/>
      <c r="AO6" s="178"/>
      <c r="AP6" s="178"/>
      <c r="AQ6" s="178"/>
      <c r="AR6" s="178"/>
      <c r="AS6" s="178"/>
      <c r="AT6" s="178"/>
      <c r="AU6" s="178"/>
      <c r="AV6" s="178"/>
      <c r="AW6" s="178"/>
      <c r="AX6" s="178"/>
      <c r="AY6" s="178"/>
      <c r="AZ6" s="178"/>
      <c r="BA6" s="178"/>
      <c r="BB6" s="178"/>
    </row>
    <row r="7" ht="9.0" hidden="1" customHeight="1">
      <c r="A7" s="174"/>
      <c r="B7" s="174"/>
      <c r="C7" s="174" t="s">
        <v>255</v>
      </c>
      <c r="D7" s="174"/>
      <c r="E7" s="174"/>
      <c r="F7" s="174"/>
      <c r="G7" s="174"/>
      <c r="H7" s="174"/>
      <c r="I7" s="174"/>
      <c r="J7" s="174"/>
      <c r="K7" s="174"/>
      <c r="L7" s="174"/>
      <c r="M7" s="174"/>
      <c r="N7" s="174"/>
      <c r="O7" s="174"/>
      <c r="P7" s="174"/>
      <c r="Q7" s="174"/>
      <c r="R7" s="174"/>
      <c r="S7" s="174"/>
      <c r="T7" s="174"/>
      <c r="U7" s="174"/>
      <c r="V7" s="174"/>
      <c r="W7" s="174"/>
      <c r="X7" s="174"/>
      <c r="Y7" s="174"/>
      <c r="Z7" s="175"/>
      <c r="AA7" s="176"/>
      <c r="AB7" s="176"/>
      <c r="AC7" s="176"/>
      <c r="AD7" s="176"/>
      <c r="AE7" s="176"/>
      <c r="AF7" s="176"/>
      <c r="AG7" s="176"/>
      <c r="AH7" s="176"/>
      <c r="AI7" s="176"/>
      <c r="AJ7" s="176"/>
      <c r="AK7" s="176"/>
      <c r="AL7" s="178"/>
      <c r="AM7" s="178"/>
      <c r="AN7" s="178"/>
      <c r="AO7" s="178"/>
      <c r="AP7" s="178"/>
      <c r="AQ7" s="178"/>
      <c r="AR7" s="178"/>
      <c r="AS7" s="178"/>
      <c r="AT7" s="178"/>
      <c r="AU7" s="178"/>
      <c r="AV7" s="178"/>
      <c r="AW7" s="178"/>
      <c r="AX7" s="178"/>
      <c r="AY7" s="178"/>
      <c r="AZ7" s="178"/>
      <c r="BA7" s="178"/>
      <c r="BB7" s="178"/>
    </row>
    <row r="8" ht="9.0" hidden="1" customHeight="1">
      <c r="A8" s="174"/>
      <c r="B8" s="174"/>
      <c r="C8" s="174" t="s">
        <v>256</v>
      </c>
      <c r="D8" s="174"/>
      <c r="E8" s="174"/>
      <c r="F8" s="174"/>
      <c r="G8" s="174"/>
      <c r="H8" s="174"/>
      <c r="I8" s="174"/>
      <c r="J8" s="174"/>
      <c r="K8" s="174"/>
      <c r="L8" s="174"/>
      <c r="M8" s="174"/>
      <c r="N8" s="174"/>
      <c r="O8" s="174"/>
      <c r="P8" s="174"/>
      <c r="Q8" s="174"/>
      <c r="R8" s="174"/>
      <c r="S8" s="174"/>
      <c r="T8" s="174"/>
      <c r="U8" s="174"/>
      <c r="V8" s="174"/>
      <c r="W8" s="174"/>
      <c r="X8" s="174"/>
      <c r="Y8" s="174"/>
      <c r="Z8" s="175"/>
      <c r="AA8" s="176"/>
      <c r="AB8" s="176"/>
      <c r="AC8" s="176"/>
      <c r="AD8" s="176"/>
      <c r="AE8" s="176"/>
      <c r="AF8" s="176"/>
      <c r="AG8" s="176"/>
      <c r="AH8" s="176"/>
      <c r="AI8" s="176"/>
      <c r="AJ8" s="176"/>
      <c r="AK8" s="176"/>
      <c r="AL8" s="178"/>
      <c r="AM8" s="178"/>
      <c r="AN8" s="178"/>
      <c r="AO8" s="178"/>
      <c r="AP8" s="178"/>
      <c r="AQ8" s="178"/>
      <c r="AR8" s="178"/>
      <c r="AS8" s="178"/>
      <c r="AT8" s="178"/>
      <c r="AU8" s="178"/>
      <c r="AV8" s="178"/>
      <c r="AW8" s="178"/>
      <c r="AX8" s="178"/>
      <c r="AY8" s="178"/>
      <c r="AZ8" s="178"/>
      <c r="BA8" s="178"/>
      <c r="BB8" s="178"/>
    </row>
    <row r="9" ht="9.0" hidden="1" customHeight="1">
      <c r="A9" s="174"/>
      <c r="B9" s="174"/>
      <c r="C9" s="174" t="s">
        <v>257</v>
      </c>
      <c r="D9" s="179"/>
      <c r="E9" s="174"/>
      <c r="F9" s="174"/>
      <c r="G9" s="179"/>
      <c r="H9" s="174"/>
      <c r="I9" s="174"/>
      <c r="J9" s="174"/>
      <c r="K9" s="179"/>
      <c r="L9" s="179"/>
      <c r="M9" s="174"/>
      <c r="N9" s="174"/>
      <c r="O9" s="174"/>
      <c r="P9" s="174"/>
      <c r="Q9" s="174"/>
      <c r="R9" s="174"/>
      <c r="S9" s="174"/>
      <c r="T9" s="174"/>
      <c r="U9" s="174"/>
      <c r="V9" s="174"/>
      <c r="W9" s="179"/>
      <c r="X9" s="179"/>
      <c r="Y9" s="174"/>
      <c r="Z9" s="175"/>
      <c r="AA9" s="176"/>
      <c r="AB9" s="176"/>
      <c r="AC9" s="176"/>
      <c r="AD9" s="176"/>
      <c r="AE9" s="176"/>
      <c r="AF9" s="176"/>
      <c r="AG9" s="176"/>
      <c r="AH9" s="176"/>
      <c r="AI9" s="176"/>
      <c r="AJ9" s="176"/>
      <c r="AK9" s="176"/>
      <c r="AL9" s="178"/>
      <c r="AM9" s="178"/>
      <c r="AN9" s="178"/>
      <c r="AO9" s="178"/>
      <c r="AP9" s="178"/>
      <c r="AQ9" s="178"/>
      <c r="AR9" s="178"/>
      <c r="AS9" s="178"/>
      <c r="AT9" s="178"/>
      <c r="AU9" s="178"/>
      <c r="AV9" s="178"/>
      <c r="AW9" s="178"/>
      <c r="AX9" s="178"/>
      <c r="AY9" s="178"/>
      <c r="AZ9" s="178"/>
      <c r="BA9" s="178"/>
      <c r="BB9" s="178"/>
    </row>
    <row r="10" ht="9.0" hidden="1" customHeight="1">
      <c r="A10" s="174"/>
      <c r="B10" s="174"/>
      <c r="C10" s="174" t="s">
        <v>258</v>
      </c>
      <c r="D10" s="174"/>
      <c r="E10" s="174"/>
      <c r="F10" s="174"/>
      <c r="G10" s="174"/>
      <c r="H10" s="174"/>
      <c r="I10" s="174"/>
      <c r="J10" s="174"/>
      <c r="K10" s="174"/>
      <c r="L10" s="174"/>
      <c r="M10" s="174"/>
      <c r="N10" s="174"/>
      <c r="O10" s="174"/>
      <c r="P10" s="174"/>
      <c r="Q10" s="174"/>
      <c r="R10" s="174"/>
      <c r="S10" s="174"/>
      <c r="T10" s="174"/>
      <c r="U10" s="174"/>
      <c r="V10" s="174"/>
      <c r="W10" s="174"/>
      <c r="X10" s="174"/>
      <c r="Y10" s="174"/>
      <c r="Z10" s="175"/>
      <c r="AA10" s="176"/>
      <c r="AB10" s="176"/>
      <c r="AC10" s="176"/>
      <c r="AD10" s="176"/>
      <c r="AE10" s="176"/>
      <c r="AF10" s="176"/>
      <c r="AG10" s="176"/>
      <c r="AH10" s="176"/>
      <c r="AI10" s="176"/>
      <c r="AJ10" s="176"/>
      <c r="AK10" s="176"/>
      <c r="AL10" s="178"/>
      <c r="AM10" s="178"/>
      <c r="AN10" s="178"/>
      <c r="AO10" s="178"/>
      <c r="AP10" s="178"/>
      <c r="AQ10" s="178"/>
      <c r="AR10" s="178"/>
      <c r="AS10" s="178"/>
      <c r="AT10" s="178"/>
      <c r="AU10" s="178"/>
      <c r="AV10" s="178"/>
      <c r="AW10" s="178"/>
      <c r="AX10" s="178"/>
      <c r="AY10" s="178"/>
      <c r="AZ10" s="178"/>
      <c r="BA10" s="178"/>
      <c r="BB10" s="178"/>
    </row>
    <row r="11" ht="9.0" hidden="1" customHeight="1">
      <c r="A11" s="174"/>
      <c r="B11" s="174"/>
      <c r="C11" s="174" t="s">
        <v>259</v>
      </c>
      <c r="D11" s="174"/>
      <c r="E11" s="174"/>
      <c r="F11" s="174"/>
      <c r="G11" s="174"/>
      <c r="H11" s="174"/>
      <c r="I11" s="174"/>
      <c r="J11" s="174"/>
      <c r="K11" s="174"/>
      <c r="L11" s="174"/>
      <c r="M11" s="174"/>
      <c r="N11" s="174"/>
      <c r="O11" s="174"/>
      <c r="P11" s="174"/>
      <c r="Q11" s="174"/>
      <c r="R11" s="174"/>
      <c r="S11" s="174"/>
      <c r="T11" s="174"/>
      <c r="U11" s="174"/>
      <c r="V11" s="174"/>
      <c r="W11" s="174"/>
      <c r="X11" s="174"/>
      <c r="Y11" s="174"/>
      <c r="Z11" s="175"/>
      <c r="AA11" s="176"/>
      <c r="AB11" s="176"/>
      <c r="AC11" s="176"/>
      <c r="AD11" s="176"/>
      <c r="AE11" s="176"/>
      <c r="AF11" s="176"/>
      <c r="AG11" s="176"/>
      <c r="AH11" s="176"/>
      <c r="AI11" s="176"/>
      <c r="AJ11" s="176"/>
      <c r="AK11" s="176"/>
      <c r="AL11" s="178"/>
      <c r="AM11" s="178"/>
      <c r="AN11" s="178"/>
      <c r="AO11" s="178"/>
      <c r="AP11" s="178"/>
      <c r="AQ11" s="178"/>
      <c r="AR11" s="178"/>
      <c r="AS11" s="178"/>
      <c r="AT11" s="178"/>
      <c r="AU11" s="178"/>
      <c r="AV11" s="178"/>
      <c r="AW11" s="178"/>
      <c r="AX11" s="178"/>
      <c r="AY11" s="178"/>
      <c r="AZ11" s="178"/>
      <c r="BA11" s="178"/>
      <c r="BB11" s="178"/>
    </row>
    <row r="12" ht="9.0" hidden="1" customHeight="1">
      <c r="A12" s="174"/>
      <c r="B12" s="174"/>
      <c r="C12" s="174" t="s">
        <v>260</v>
      </c>
      <c r="D12" s="174"/>
      <c r="E12" s="174"/>
      <c r="F12" s="174"/>
      <c r="G12" s="174"/>
      <c r="H12" s="174"/>
      <c r="I12" s="174"/>
      <c r="J12" s="174"/>
      <c r="K12" s="179"/>
      <c r="L12" s="174"/>
      <c r="M12" s="174"/>
      <c r="N12" s="174"/>
      <c r="O12" s="174"/>
      <c r="P12" s="174"/>
      <c r="Q12" s="174"/>
      <c r="R12" s="174"/>
      <c r="S12" s="179"/>
      <c r="T12" s="179"/>
      <c r="U12" s="179"/>
      <c r="V12" s="179"/>
      <c r="W12" s="179"/>
      <c r="X12" s="179"/>
      <c r="Y12" s="174"/>
      <c r="Z12" s="175"/>
      <c r="AA12" s="176"/>
      <c r="AB12" s="176"/>
      <c r="AC12" s="176"/>
      <c r="AD12" s="176"/>
      <c r="AE12" s="176"/>
      <c r="AF12" s="176"/>
      <c r="AG12" s="176"/>
      <c r="AH12" s="176"/>
      <c r="AI12" s="176"/>
      <c r="AJ12" s="176"/>
      <c r="AK12" s="176"/>
      <c r="AL12" s="178"/>
      <c r="AM12" s="178"/>
      <c r="AN12" s="178"/>
      <c r="AO12" s="178"/>
      <c r="AP12" s="178"/>
      <c r="AQ12" s="178"/>
      <c r="AR12" s="178"/>
      <c r="AS12" s="178"/>
      <c r="AT12" s="178"/>
      <c r="AU12" s="178"/>
      <c r="AV12" s="178"/>
      <c r="AW12" s="178"/>
      <c r="AX12" s="178"/>
      <c r="AY12" s="178"/>
      <c r="AZ12" s="178"/>
      <c r="BA12" s="178"/>
      <c r="BB12" s="178"/>
    </row>
    <row r="13" ht="9.0" hidden="1" customHeight="1">
      <c r="A13" s="174"/>
      <c r="B13" s="174"/>
      <c r="C13" s="174" t="s">
        <v>261</v>
      </c>
      <c r="D13" s="174"/>
      <c r="E13" s="174"/>
      <c r="F13" s="174"/>
      <c r="G13" s="174"/>
      <c r="H13" s="174"/>
      <c r="I13" s="174"/>
      <c r="J13" s="174"/>
      <c r="K13" s="179"/>
      <c r="L13" s="174"/>
      <c r="M13" s="174"/>
      <c r="N13" s="174"/>
      <c r="O13" s="174"/>
      <c r="P13" s="174"/>
      <c r="Q13" s="174"/>
      <c r="R13" s="174"/>
      <c r="S13" s="179"/>
      <c r="T13" s="179"/>
      <c r="U13" s="179"/>
      <c r="V13" s="179"/>
      <c r="W13" s="179"/>
      <c r="X13" s="179"/>
      <c r="Y13" s="174"/>
      <c r="Z13" s="175"/>
      <c r="AA13" s="176"/>
      <c r="AB13" s="176"/>
      <c r="AC13" s="176"/>
      <c r="AD13" s="176"/>
      <c r="AE13" s="176"/>
      <c r="AF13" s="176"/>
      <c r="AG13" s="176"/>
      <c r="AH13" s="176"/>
      <c r="AI13" s="176"/>
      <c r="AJ13" s="176"/>
      <c r="AK13" s="176" t="s">
        <v>262</v>
      </c>
      <c r="AL13" s="178"/>
      <c r="AM13" s="178"/>
      <c r="AN13" s="178"/>
      <c r="AO13" s="178"/>
      <c r="AP13" s="178"/>
      <c r="AQ13" s="178"/>
      <c r="AR13" s="178"/>
      <c r="AS13" s="178"/>
      <c r="AT13" s="178"/>
      <c r="AU13" s="178"/>
      <c r="AV13" s="178"/>
      <c r="AW13" s="178"/>
      <c r="AX13" s="178"/>
      <c r="AY13" s="178"/>
      <c r="AZ13" s="178"/>
      <c r="BA13" s="178"/>
      <c r="BB13" s="178"/>
    </row>
    <row r="14" ht="9.0" hidden="1" customHeight="1">
      <c r="A14" s="174"/>
      <c r="B14" s="174"/>
      <c r="C14" s="174" t="s">
        <v>263</v>
      </c>
      <c r="D14" s="174"/>
      <c r="E14" s="174"/>
      <c r="F14" s="174"/>
      <c r="G14" s="174"/>
      <c r="H14" s="174"/>
      <c r="I14" s="174"/>
      <c r="J14" s="174"/>
      <c r="K14" s="179"/>
      <c r="L14" s="174"/>
      <c r="M14" s="174"/>
      <c r="N14" s="174"/>
      <c r="O14" s="174"/>
      <c r="P14" s="174"/>
      <c r="Q14" s="174"/>
      <c r="R14" s="174"/>
      <c r="S14" s="179"/>
      <c r="T14" s="179"/>
      <c r="U14" s="179"/>
      <c r="V14" s="179"/>
      <c r="W14" s="179"/>
      <c r="X14" s="179"/>
      <c r="Y14" s="174"/>
      <c r="Z14" s="175"/>
      <c r="AA14" s="176"/>
      <c r="AB14" s="176"/>
      <c r="AC14" s="176"/>
      <c r="AD14" s="176"/>
      <c r="AE14" s="176"/>
      <c r="AF14" s="176"/>
      <c r="AG14" s="176"/>
      <c r="AH14" s="176"/>
      <c r="AI14" s="176"/>
      <c r="AJ14" s="176"/>
      <c r="AK14" s="180" t="s">
        <v>264</v>
      </c>
      <c r="AL14" s="178"/>
      <c r="AM14" s="178"/>
      <c r="AN14" s="178"/>
      <c r="AO14" s="178"/>
      <c r="AP14" s="178"/>
      <c r="AQ14" s="178"/>
      <c r="AR14" s="178"/>
      <c r="AS14" s="178"/>
      <c r="AT14" s="178"/>
      <c r="AU14" s="178"/>
      <c r="AV14" s="178"/>
      <c r="AW14" s="178"/>
      <c r="AX14" s="178"/>
      <c r="AY14" s="178"/>
      <c r="AZ14" s="178"/>
      <c r="BA14" s="178"/>
      <c r="BB14" s="178"/>
    </row>
    <row r="15" ht="9.0" hidden="1" customHeight="1">
      <c r="A15" s="174"/>
      <c r="B15" s="174"/>
      <c r="C15" s="174" t="s">
        <v>265</v>
      </c>
      <c r="D15" s="174"/>
      <c r="E15" s="174"/>
      <c r="F15" s="174"/>
      <c r="G15" s="174"/>
      <c r="H15" s="174"/>
      <c r="I15" s="174"/>
      <c r="J15" s="174"/>
      <c r="K15" s="179"/>
      <c r="L15" s="174"/>
      <c r="M15" s="174"/>
      <c r="N15" s="174"/>
      <c r="O15" s="174"/>
      <c r="P15" s="174"/>
      <c r="Q15" s="174"/>
      <c r="R15" s="174"/>
      <c r="S15" s="179"/>
      <c r="T15" s="179"/>
      <c r="U15" s="179"/>
      <c r="V15" s="179"/>
      <c r="W15" s="179"/>
      <c r="X15" s="179"/>
      <c r="Y15" s="174"/>
      <c r="Z15" s="175"/>
      <c r="AA15" s="176"/>
      <c r="AB15" s="176"/>
      <c r="AC15" s="176"/>
      <c r="AD15" s="176"/>
      <c r="AE15" s="176"/>
      <c r="AF15" s="176"/>
      <c r="AG15" s="176"/>
      <c r="AH15" s="176"/>
      <c r="AI15" s="176"/>
      <c r="AJ15" s="176"/>
      <c r="AK15" s="176"/>
      <c r="AL15" s="178"/>
      <c r="AM15" s="178"/>
      <c r="AN15" s="178"/>
      <c r="AO15" s="178"/>
      <c r="AP15" s="178"/>
      <c r="AQ15" s="178"/>
      <c r="AR15" s="178"/>
      <c r="AS15" s="178"/>
      <c r="AT15" s="178"/>
      <c r="AU15" s="178"/>
      <c r="AV15" s="178"/>
      <c r="AW15" s="178"/>
      <c r="AX15" s="178"/>
      <c r="AY15" s="178"/>
      <c r="AZ15" s="178"/>
      <c r="BA15" s="178"/>
      <c r="BB15" s="178"/>
    </row>
    <row r="16" ht="9.0" hidden="1" customHeight="1">
      <c r="A16" s="174"/>
      <c r="B16" s="174"/>
      <c r="C16" s="174" t="s">
        <v>266</v>
      </c>
      <c r="D16" s="174"/>
      <c r="E16" s="174"/>
      <c r="F16" s="174"/>
      <c r="G16" s="174"/>
      <c r="H16" s="174"/>
      <c r="I16" s="174"/>
      <c r="J16" s="174"/>
      <c r="K16" s="179"/>
      <c r="L16" s="174"/>
      <c r="M16" s="174"/>
      <c r="N16" s="174"/>
      <c r="O16" s="174"/>
      <c r="P16" s="174"/>
      <c r="Q16" s="174"/>
      <c r="R16" s="174"/>
      <c r="S16" s="179"/>
      <c r="T16" s="179"/>
      <c r="U16" s="179"/>
      <c r="V16" s="179"/>
      <c r="W16" s="179"/>
      <c r="X16" s="179"/>
      <c r="Y16" s="174"/>
      <c r="Z16" s="175"/>
      <c r="AA16" s="176"/>
      <c r="AB16" s="176"/>
      <c r="AC16" s="176"/>
      <c r="AD16" s="176"/>
      <c r="AE16" s="176"/>
      <c r="AF16" s="176"/>
      <c r="AG16" s="176"/>
      <c r="AH16" s="176"/>
      <c r="AI16" s="176"/>
      <c r="AJ16" s="176"/>
      <c r="AK16" s="176"/>
      <c r="AL16" s="178"/>
      <c r="AM16" s="178"/>
      <c r="AN16" s="178"/>
      <c r="AO16" s="178"/>
      <c r="AP16" s="178"/>
      <c r="AQ16" s="178"/>
      <c r="AR16" s="178"/>
      <c r="AS16" s="178"/>
      <c r="AT16" s="178"/>
      <c r="AU16" s="178"/>
      <c r="AV16" s="178"/>
      <c r="AW16" s="178"/>
      <c r="AX16" s="178"/>
      <c r="AY16" s="178"/>
      <c r="AZ16" s="178"/>
      <c r="BA16" s="178"/>
      <c r="BB16" s="178"/>
    </row>
    <row r="17" ht="9.0" hidden="1" customHeight="1">
      <c r="A17" s="178"/>
      <c r="B17" s="178"/>
      <c r="C17" s="174" t="s">
        <v>267</v>
      </c>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row>
    <row r="18" ht="9.0" hidden="1" customHeight="1">
      <c r="A18" s="178"/>
      <c r="B18" s="178"/>
      <c r="C18" s="174" t="s">
        <v>268</v>
      </c>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c r="BB18" s="178"/>
    </row>
    <row r="19" ht="9.0" hidden="1" customHeight="1">
      <c r="A19" s="178"/>
      <c r="B19" s="178"/>
      <c r="C19" s="174" t="s">
        <v>269</v>
      </c>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row>
    <row r="20" ht="9.0" hidden="1" customHeight="1">
      <c r="A20" s="178"/>
      <c r="B20" s="178"/>
      <c r="C20" s="174" t="s">
        <v>270</v>
      </c>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row>
    <row r="21" ht="9.0" hidden="1" customHeight="1">
      <c r="A21" s="178"/>
      <c r="B21" s="178"/>
      <c r="C21" s="174" t="s">
        <v>271</v>
      </c>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row>
    <row r="22" ht="9.0" hidden="1" customHeight="1">
      <c r="A22" s="178"/>
      <c r="B22" s="178"/>
      <c r="C22" s="174" t="s">
        <v>272</v>
      </c>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178"/>
    </row>
    <row r="23" ht="9.0" hidden="1" customHeight="1">
      <c r="A23" s="178"/>
      <c r="B23" s="178"/>
      <c r="C23" s="174" t="s">
        <v>273</v>
      </c>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row>
    <row r="24" ht="9.0" hidden="1" customHeight="1">
      <c r="A24" s="178"/>
      <c r="B24" s="178"/>
      <c r="C24" s="174" t="s">
        <v>274</v>
      </c>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row>
    <row r="25" ht="9.0" hidden="1" customHeight="1">
      <c r="A25" s="178"/>
      <c r="B25" s="178"/>
      <c r="C25" s="174" t="s">
        <v>275</v>
      </c>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row>
    <row r="26" ht="9.0" hidden="1" customHeight="1">
      <c r="A26" s="178"/>
      <c r="B26" s="178"/>
      <c r="C26" s="174" t="s">
        <v>276</v>
      </c>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178"/>
      <c r="BA26" s="178"/>
      <c r="BB26" s="178"/>
    </row>
    <row r="27" ht="9.0" hidden="1" customHeight="1">
      <c r="A27" s="178"/>
      <c r="B27" s="178"/>
      <c r="C27" s="174" t="s">
        <v>277</v>
      </c>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8"/>
      <c r="BA27" s="178"/>
      <c r="BB27" s="178"/>
    </row>
    <row r="28" ht="9.0" hidden="1" customHeight="1">
      <c r="A28" s="178"/>
      <c r="B28" s="178"/>
      <c r="C28" s="174" t="s">
        <v>278</v>
      </c>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c r="BB28" s="178"/>
    </row>
    <row r="29" ht="9.0" hidden="1" customHeight="1">
      <c r="A29" s="178"/>
      <c r="B29" s="178"/>
      <c r="C29" s="174" t="s">
        <v>279</v>
      </c>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178"/>
    </row>
    <row r="30" ht="9.0" hidden="1" customHeight="1">
      <c r="A30" s="178"/>
      <c r="B30" s="178"/>
      <c r="C30" s="174" t="s">
        <v>280</v>
      </c>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row>
    <row r="31" ht="9.0" hidden="1" customHeight="1">
      <c r="A31" s="178"/>
      <c r="B31" s="178"/>
      <c r="C31" s="174" t="s">
        <v>281</v>
      </c>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row>
    <row r="32" ht="9.0" hidden="1" customHeight="1">
      <c r="A32" s="178"/>
      <c r="B32" s="178"/>
      <c r="C32" s="174" t="s">
        <v>282</v>
      </c>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row>
    <row r="33" ht="9.0" hidden="1" customHeight="1">
      <c r="A33" s="178"/>
      <c r="B33" s="178"/>
      <c r="C33" s="174" t="s">
        <v>283</v>
      </c>
      <c r="D33" s="174"/>
      <c r="E33" s="174"/>
      <c r="F33" s="174"/>
      <c r="G33" s="174"/>
      <c r="H33" s="174"/>
      <c r="I33" s="174"/>
      <c r="J33" s="174"/>
      <c r="K33" s="179"/>
      <c r="L33" s="174"/>
      <c r="M33" s="174"/>
      <c r="N33" s="174"/>
      <c r="O33" s="174"/>
      <c r="P33" s="174"/>
      <c r="Q33" s="174"/>
      <c r="R33" s="174"/>
      <c r="S33" s="179"/>
      <c r="T33" s="179"/>
      <c r="U33" s="179"/>
      <c r="V33" s="179"/>
      <c r="W33" s="179"/>
      <c r="X33" s="179"/>
      <c r="Y33" s="174"/>
      <c r="Z33" s="175"/>
      <c r="AA33" s="176"/>
      <c r="AB33" s="176"/>
      <c r="AC33" s="176"/>
      <c r="AD33" s="176"/>
      <c r="AE33" s="176"/>
      <c r="AF33" s="176"/>
      <c r="AG33" s="176"/>
      <c r="AH33" s="176"/>
      <c r="AI33" s="176"/>
      <c r="AJ33" s="176"/>
      <c r="AK33" s="176"/>
      <c r="AL33" s="178"/>
      <c r="AM33" s="178"/>
      <c r="AN33" s="178"/>
      <c r="AO33" s="178"/>
      <c r="AP33" s="178"/>
      <c r="AQ33" s="178"/>
      <c r="AR33" s="178"/>
      <c r="AS33" s="178"/>
      <c r="AT33" s="178"/>
      <c r="AU33" s="178"/>
      <c r="AV33" s="178"/>
      <c r="AW33" s="178"/>
      <c r="AX33" s="178"/>
      <c r="AY33" s="178"/>
      <c r="AZ33" s="178"/>
      <c r="BA33" s="178"/>
      <c r="BB33" s="178"/>
    </row>
    <row r="34" ht="9.0" hidden="1" customHeight="1">
      <c r="A34" s="178"/>
      <c r="B34" s="178"/>
      <c r="C34" s="174" t="s">
        <v>284</v>
      </c>
      <c r="D34" s="174"/>
      <c r="E34" s="174"/>
      <c r="F34" s="174"/>
      <c r="G34" s="174"/>
      <c r="H34" s="174"/>
      <c r="I34" s="174"/>
      <c r="J34" s="174"/>
      <c r="K34" s="179"/>
      <c r="L34" s="174"/>
      <c r="M34" s="174"/>
      <c r="N34" s="174"/>
      <c r="O34" s="174"/>
      <c r="P34" s="174"/>
      <c r="Q34" s="174"/>
      <c r="R34" s="174"/>
      <c r="S34" s="179"/>
      <c r="T34" s="179"/>
      <c r="U34" s="179"/>
      <c r="V34" s="179"/>
      <c r="W34" s="179"/>
      <c r="X34" s="179"/>
      <c r="Y34" s="174"/>
      <c r="Z34" s="175"/>
      <c r="AA34" s="176"/>
      <c r="AB34" s="176"/>
      <c r="AC34" s="176"/>
      <c r="AD34" s="176"/>
      <c r="AE34" s="176"/>
      <c r="AF34" s="176"/>
      <c r="AG34" s="176"/>
      <c r="AH34" s="176"/>
      <c r="AI34" s="176"/>
      <c r="AJ34" s="176"/>
      <c r="AK34" s="176"/>
      <c r="AL34" s="178"/>
      <c r="AM34" s="178"/>
      <c r="AN34" s="178"/>
      <c r="AO34" s="178"/>
      <c r="AP34" s="178"/>
      <c r="AQ34" s="178"/>
      <c r="AR34" s="178"/>
      <c r="AS34" s="178"/>
      <c r="AT34" s="178"/>
      <c r="AU34" s="178"/>
      <c r="AV34" s="178"/>
      <c r="AW34" s="178"/>
      <c r="AX34" s="178"/>
      <c r="AY34" s="178"/>
      <c r="AZ34" s="178"/>
      <c r="BA34" s="178"/>
      <c r="BB34" s="178"/>
    </row>
    <row r="35" ht="9.0" hidden="1" customHeight="1">
      <c r="A35" s="178"/>
      <c r="B35" s="178"/>
      <c r="C35" s="174" t="s">
        <v>285</v>
      </c>
      <c r="D35" s="174"/>
      <c r="E35" s="174"/>
      <c r="F35" s="174"/>
      <c r="G35" s="174"/>
      <c r="H35" s="174"/>
      <c r="I35" s="174"/>
      <c r="J35" s="174"/>
      <c r="K35" s="179"/>
      <c r="L35" s="174"/>
      <c r="M35" s="174"/>
      <c r="N35" s="174"/>
      <c r="O35" s="174"/>
      <c r="P35" s="174"/>
      <c r="Q35" s="174"/>
      <c r="R35" s="174"/>
      <c r="S35" s="179"/>
      <c r="T35" s="179"/>
      <c r="U35" s="179"/>
      <c r="V35" s="179"/>
      <c r="W35" s="179"/>
      <c r="X35" s="179"/>
      <c r="Y35" s="174"/>
      <c r="Z35" s="175"/>
      <c r="AA35" s="176"/>
      <c r="AB35" s="176"/>
      <c r="AC35" s="176"/>
      <c r="AD35" s="176"/>
      <c r="AE35" s="176"/>
      <c r="AF35" s="176"/>
      <c r="AG35" s="176"/>
      <c r="AH35" s="176"/>
      <c r="AI35" s="176"/>
      <c r="AJ35" s="176"/>
      <c r="AK35" s="176"/>
      <c r="AL35" s="178"/>
      <c r="AM35" s="178"/>
      <c r="AN35" s="178"/>
      <c r="AO35" s="178"/>
      <c r="AP35" s="178"/>
      <c r="AQ35" s="178"/>
      <c r="AR35" s="178"/>
      <c r="AS35" s="178"/>
      <c r="AT35" s="178"/>
      <c r="AU35" s="178"/>
      <c r="AV35" s="178"/>
      <c r="AW35" s="178"/>
      <c r="AX35" s="178"/>
      <c r="AY35" s="178"/>
      <c r="AZ35" s="178"/>
      <c r="BA35" s="178"/>
      <c r="BB35" s="178"/>
    </row>
    <row r="36" ht="9.0" hidden="1" customHeight="1">
      <c r="A36" s="178"/>
      <c r="B36" s="178"/>
      <c r="C36" s="174" t="s">
        <v>286</v>
      </c>
      <c r="D36" s="174"/>
      <c r="E36" s="174"/>
      <c r="F36" s="174"/>
      <c r="G36" s="174"/>
      <c r="H36" s="174"/>
      <c r="I36" s="174"/>
      <c r="J36" s="174"/>
      <c r="K36" s="179"/>
      <c r="L36" s="174"/>
      <c r="M36" s="174"/>
      <c r="N36" s="174"/>
      <c r="O36" s="174"/>
      <c r="P36" s="174"/>
      <c r="Q36" s="174"/>
      <c r="R36" s="174"/>
      <c r="S36" s="179"/>
      <c r="T36" s="179"/>
      <c r="U36" s="179"/>
      <c r="V36" s="179"/>
      <c r="W36" s="179"/>
      <c r="X36" s="179"/>
      <c r="Y36" s="174"/>
      <c r="Z36" s="175"/>
      <c r="AA36" s="176"/>
      <c r="AB36" s="176"/>
      <c r="AC36" s="176"/>
      <c r="AD36" s="176"/>
      <c r="AE36" s="176"/>
      <c r="AF36" s="176"/>
      <c r="AG36" s="176"/>
      <c r="AH36" s="176"/>
      <c r="AI36" s="176"/>
      <c r="AJ36" s="176"/>
      <c r="AK36" s="176" t="s">
        <v>287</v>
      </c>
      <c r="AL36" s="178"/>
      <c r="AM36" s="178"/>
      <c r="AN36" s="178"/>
      <c r="AO36" s="178"/>
      <c r="AP36" s="178"/>
      <c r="AQ36" s="178"/>
      <c r="AR36" s="178"/>
      <c r="AS36" s="178"/>
      <c r="AT36" s="178"/>
      <c r="AU36" s="178"/>
      <c r="AV36" s="178"/>
      <c r="AW36" s="178"/>
      <c r="AX36" s="178"/>
      <c r="AY36" s="178"/>
      <c r="AZ36" s="178"/>
      <c r="BA36" s="178"/>
      <c r="BB36" s="178"/>
    </row>
    <row r="37" ht="9.0" hidden="1" customHeight="1">
      <c r="A37" s="178"/>
      <c r="B37" s="178"/>
      <c r="C37" s="174" t="s">
        <v>288</v>
      </c>
      <c r="D37" s="174"/>
      <c r="E37" s="174"/>
      <c r="F37" s="174"/>
      <c r="G37" s="174"/>
      <c r="H37" s="174"/>
      <c r="I37" s="174"/>
      <c r="J37" s="174"/>
      <c r="K37" s="179"/>
      <c r="L37" s="174"/>
      <c r="M37" s="174"/>
      <c r="N37" s="174"/>
      <c r="O37" s="174"/>
      <c r="P37" s="174"/>
      <c r="Q37" s="174"/>
      <c r="R37" s="174"/>
      <c r="S37" s="179"/>
      <c r="T37" s="179"/>
      <c r="U37" s="179"/>
      <c r="V37" s="179"/>
      <c r="W37" s="179"/>
      <c r="X37" s="179"/>
      <c r="Y37" s="174"/>
      <c r="Z37" s="175"/>
      <c r="AA37" s="176"/>
      <c r="AB37" s="176"/>
      <c r="AC37" s="176"/>
      <c r="AD37" s="176"/>
      <c r="AE37" s="176"/>
      <c r="AF37" s="176"/>
      <c r="AG37" s="176"/>
      <c r="AH37" s="176"/>
      <c r="AI37" s="176"/>
      <c r="AJ37" s="176"/>
      <c r="AK37" s="181" t="s">
        <v>289</v>
      </c>
      <c r="AL37" s="178"/>
      <c r="AM37" s="178"/>
      <c r="AN37" s="178"/>
      <c r="AO37" s="178"/>
      <c r="AP37" s="178"/>
      <c r="AQ37" s="178"/>
      <c r="AR37" s="178"/>
      <c r="AS37" s="178"/>
      <c r="AT37" s="178"/>
      <c r="AU37" s="178"/>
      <c r="AV37" s="178"/>
      <c r="AW37" s="178"/>
      <c r="AX37" s="178"/>
      <c r="AY37" s="178"/>
      <c r="AZ37" s="178"/>
      <c r="BA37" s="178"/>
      <c r="BB37" s="178"/>
    </row>
    <row r="38" ht="9.0" hidden="1" customHeight="1">
      <c r="A38" s="178"/>
      <c r="B38" s="178"/>
      <c r="C38" s="174" t="s">
        <v>290</v>
      </c>
      <c r="D38" s="174"/>
      <c r="E38" s="174"/>
      <c r="F38" s="174"/>
      <c r="G38" s="174"/>
      <c r="H38" s="174"/>
      <c r="I38" s="174"/>
      <c r="J38" s="174"/>
      <c r="K38" s="179"/>
      <c r="L38" s="174"/>
      <c r="M38" s="174"/>
      <c r="N38" s="174"/>
      <c r="O38" s="174"/>
      <c r="P38" s="174"/>
      <c r="Q38" s="174"/>
      <c r="R38" s="174"/>
      <c r="S38" s="179"/>
      <c r="T38" s="179"/>
      <c r="U38" s="179"/>
      <c r="V38" s="179"/>
      <c r="W38" s="179"/>
      <c r="X38" s="179"/>
      <c r="Y38" s="174"/>
      <c r="Z38" s="175"/>
      <c r="AA38" s="176"/>
      <c r="AB38" s="176"/>
      <c r="AC38" s="176"/>
      <c r="AD38" s="176"/>
      <c r="AE38" s="176"/>
      <c r="AF38" s="176"/>
      <c r="AG38" s="176"/>
      <c r="AH38" s="176"/>
      <c r="AI38" s="176"/>
      <c r="AJ38" s="176"/>
      <c r="AK38" s="176"/>
      <c r="AL38" s="178"/>
      <c r="AM38" s="178"/>
      <c r="AN38" s="178"/>
      <c r="AO38" s="178"/>
      <c r="AP38" s="178"/>
      <c r="AQ38" s="178"/>
      <c r="AR38" s="178"/>
      <c r="AS38" s="178"/>
      <c r="AT38" s="178"/>
      <c r="AU38" s="178"/>
      <c r="AV38" s="178"/>
      <c r="AW38" s="178"/>
      <c r="AX38" s="178"/>
      <c r="AY38" s="178"/>
      <c r="AZ38" s="178"/>
      <c r="BA38" s="178"/>
      <c r="BB38" s="178"/>
    </row>
    <row r="39" ht="9.0" hidden="1" customHeight="1">
      <c r="A39" s="174"/>
      <c r="B39" s="174"/>
      <c r="C39" s="174" t="s">
        <v>291</v>
      </c>
      <c r="D39" s="174"/>
      <c r="E39" s="174"/>
      <c r="F39" s="174"/>
      <c r="G39" s="174"/>
      <c r="H39" s="174"/>
      <c r="I39" s="174"/>
      <c r="J39" s="174"/>
      <c r="K39" s="179"/>
      <c r="L39" s="174"/>
      <c r="M39" s="174"/>
      <c r="N39" s="174"/>
      <c r="O39" s="174"/>
      <c r="P39" s="174"/>
      <c r="Q39" s="174"/>
      <c r="R39" s="174"/>
      <c r="S39" s="179"/>
      <c r="T39" s="179"/>
      <c r="U39" s="179"/>
      <c r="V39" s="179"/>
      <c r="W39" s="179"/>
      <c r="X39" s="179"/>
      <c r="Y39" s="174"/>
      <c r="Z39" s="175"/>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82"/>
      <c r="AX39" s="182"/>
      <c r="AY39" s="182"/>
      <c r="AZ39" s="182"/>
      <c r="BA39" s="182"/>
      <c r="BB39" s="182"/>
    </row>
    <row r="40" ht="9.0" hidden="1" customHeight="1">
      <c r="A40" s="174"/>
      <c r="B40" s="174"/>
      <c r="C40" s="174" t="s">
        <v>292</v>
      </c>
      <c r="D40" s="174"/>
      <c r="E40" s="174"/>
      <c r="F40" s="174"/>
      <c r="G40" s="174"/>
      <c r="H40" s="174"/>
      <c r="I40" s="174"/>
      <c r="J40" s="174"/>
      <c r="K40" s="179"/>
      <c r="L40" s="174"/>
      <c r="M40" s="174"/>
      <c r="N40" s="174"/>
      <c r="O40" s="174"/>
      <c r="P40" s="174"/>
      <c r="Q40" s="174"/>
      <c r="R40" s="174"/>
      <c r="S40" s="179"/>
      <c r="T40" s="179"/>
      <c r="U40" s="179"/>
      <c r="V40" s="179"/>
      <c r="W40" s="179"/>
      <c r="X40" s="179"/>
      <c r="Y40" s="174"/>
      <c r="Z40" s="175"/>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82"/>
      <c r="AX40" s="182"/>
      <c r="AY40" s="182"/>
      <c r="AZ40" s="182"/>
      <c r="BA40" s="182"/>
      <c r="BB40" s="182"/>
    </row>
    <row r="41" ht="9.0" hidden="1" customHeight="1">
      <c r="A41" s="174"/>
      <c r="B41" s="174"/>
      <c r="C41" s="174" t="s">
        <v>293</v>
      </c>
      <c r="D41" s="174"/>
      <c r="E41" s="174"/>
      <c r="F41" s="174"/>
      <c r="G41" s="174"/>
      <c r="H41" s="174"/>
      <c r="I41" s="174"/>
      <c r="J41" s="174"/>
      <c r="K41" s="179"/>
      <c r="L41" s="174"/>
      <c r="M41" s="174"/>
      <c r="N41" s="174"/>
      <c r="O41" s="174"/>
      <c r="P41" s="174"/>
      <c r="Q41" s="174"/>
      <c r="R41" s="174"/>
      <c r="S41" s="179"/>
      <c r="T41" s="179"/>
      <c r="U41" s="179"/>
      <c r="V41" s="179"/>
      <c r="W41" s="179"/>
      <c r="X41" s="179"/>
      <c r="Y41" s="174"/>
      <c r="Z41" s="175"/>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82"/>
      <c r="AX41" s="182"/>
      <c r="AY41" s="182"/>
      <c r="AZ41" s="182"/>
      <c r="BA41" s="182"/>
      <c r="BB41" s="182"/>
    </row>
    <row r="42" ht="9.0" hidden="1" customHeight="1">
      <c r="A42" s="174"/>
      <c r="B42" s="174"/>
      <c r="C42" s="174" t="s">
        <v>294</v>
      </c>
      <c r="D42" s="174"/>
      <c r="E42" s="174"/>
      <c r="F42" s="174"/>
      <c r="G42" s="174"/>
      <c r="H42" s="174"/>
      <c r="I42" s="174"/>
      <c r="J42" s="174"/>
      <c r="K42" s="179"/>
      <c r="L42" s="174"/>
      <c r="M42" s="174"/>
      <c r="N42" s="174"/>
      <c r="O42" s="174"/>
      <c r="P42" s="174"/>
      <c r="Q42" s="174"/>
      <c r="R42" s="174"/>
      <c r="S42" s="179"/>
      <c r="T42" s="179"/>
      <c r="U42" s="179"/>
      <c r="V42" s="179"/>
      <c r="W42" s="179"/>
      <c r="X42" s="179"/>
      <c r="Y42" s="174"/>
      <c r="Z42" s="175"/>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82"/>
      <c r="AX42" s="182"/>
      <c r="AY42" s="182"/>
      <c r="AZ42" s="182"/>
      <c r="BA42" s="182"/>
      <c r="BB42" s="182"/>
    </row>
    <row r="43" ht="9.0" hidden="1" customHeight="1">
      <c r="A43" s="174"/>
      <c r="B43" s="174"/>
      <c r="C43" s="174" t="s">
        <v>295</v>
      </c>
      <c r="D43" s="174"/>
      <c r="E43" s="174"/>
      <c r="F43" s="174"/>
      <c r="G43" s="174"/>
      <c r="H43" s="174"/>
      <c r="I43" s="174"/>
      <c r="J43" s="174"/>
      <c r="K43" s="179"/>
      <c r="L43" s="174"/>
      <c r="M43" s="174"/>
      <c r="N43" s="174"/>
      <c r="O43" s="174"/>
      <c r="P43" s="174"/>
      <c r="Q43" s="174"/>
      <c r="R43" s="174"/>
      <c r="S43" s="179"/>
      <c r="T43" s="179"/>
      <c r="U43" s="179"/>
      <c r="V43" s="179"/>
      <c r="W43" s="179"/>
      <c r="X43" s="179"/>
      <c r="Y43" s="174"/>
      <c r="Z43" s="175"/>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82"/>
      <c r="AX43" s="182"/>
      <c r="AY43" s="182"/>
      <c r="AZ43" s="182"/>
      <c r="BA43" s="182"/>
      <c r="BB43" s="182"/>
    </row>
    <row r="44" ht="9.0" hidden="1" customHeight="1">
      <c r="A44" s="174"/>
      <c r="B44" s="174"/>
      <c r="C44" s="174" t="s">
        <v>296</v>
      </c>
      <c r="D44" s="174"/>
      <c r="E44" s="174"/>
      <c r="F44" s="174"/>
      <c r="G44" s="174"/>
      <c r="H44" s="174"/>
      <c r="I44" s="174"/>
      <c r="J44" s="174"/>
      <c r="K44" s="179"/>
      <c r="L44" s="174"/>
      <c r="M44" s="174"/>
      <c r="N44" s="174"/>
      <c r="O44" s="174"/>
      <c r="P44" s="174"/>
      <c r="Q44" s="174"/>
      <c r="R44" s="174"/>
      <c r="S44" s="179"/>
      <c r="T44" s="179"/>
      <c r="U44" s="179"/>
      <c r="V44" s="179"/>
      <c r="W44" s="179"/>
      <c r="X44" s="179"/>
      <c r="Y44" s="174"/>
      <c r="Z44" s="175"/>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82"/>
      <c r="AX44" s="182"/>
      <c r="AY44" s="182"/>
      <c r="AZ44" s="182"/>
      <c r="BA44" s="182"/>
      <c r="BB44" s="182"/>
    </row>
    <row r="45" ht="14.25" customHeight="1">
      <c r="A45" s="174"/>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5"/>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82"/>
      <c r="AX45" s="182"/>
      <c r="AY45" s="182"/>
      <c r="AZ45" s="182"/>
      <c r="BA45" s="182"/>
      <c r="BB45" s="182"/>
    </row>
    <row r="46" ht="14.25" customHeight="1">
      <c r="A46" s="174"/>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5"/>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82"/>
      <c r="AX46" s="182"/>
      <c r="AY46" s="182"/>
      <c r="AZ46" s="182"/>
      <c r="BA46" s="182"/>
      <c r="BB46" s="182"/>
    </row>
    <row r="47" ht="14.25" customHeight="1">
      <c r="A47" s="174"/>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5"/>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82"/>
      <c r="AX47" s="182"/>
      <c r="AY47" s="182"/>
      <c r="AZ47" s="182"/>
      <c r="BA47" s="182"/>
      <c r="BB47" s="182"/>
    </row>
    <row r="48" ht="14.25" customHeight="1">
      <c r="A48" s="174"/>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5"/>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82"/>
      <c r="AX48" s="182"/>
      <c r="AY48" s="182"/>
      <c r="AZ48" s="182"/>
      <c r="BA48" s="182"/>
      <c r="BB48" s="182"/>
    </row>
    <row r="49" ht="14.25" customHeight="1">
      <c r="A49" s="174"/>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5"/>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82"/>
      <c r="AX49" s="182"/>
      <c r="AY49" s="182"/>
      <c r="AZ49" s="182"/>
      <c r="BA49" s="182"/>
      <c r="BB49" s="182"/>
    </row>
    <row r="50" ht="9.0" hidden="1" customHeight="1">
      <c r="A50" s="174"/>
      <c r="B50" s="174"/>
      <c r="C50" s="174"/>
      <c r="D50" s="174"/>
      <c r="E50" s="174"/>
      <c r="F50" s="174"/>
      <c r="G50" s="174"/>
      <c r="H50" s="174"/>
      <c r="I50" s="174"/>
      <c r="J50" s="174"/>
      <c r="K50" s="179"/>
      <c r="L50" s="174"/>
      <c r="M50" s="174"/>
      <c r="N50" s="174"/>
      <c r="O50" s="174"/>
      <c r="P50" s="174"/>
      <c r="Q50" s="174"/>
      <c r="R50" s="174"/>
      <c r="S50" s="179"/>
      <c r="T50" s="179"/>
      <c r="U50" s="179"/>
      <c r="V50" s="179"/>
      <c r="W50" s="179"/>
      <c r="X50" s="179"/>
      <c r="Y50" s="174"/>
      <c r="Z50" s="175"/>
      <c r="AA50" s="176"/>
      <c r="AB50" s="176"/>
      <c r="AC50" s="176"/>
      <c r="AD50" s="176"/>
      <c r="AE50" s="176"/>
      <c r="AF50" s="176"/>
      <c r="AG50" s="176"/>
      <c r="AH50" s="176"/>
      <c r="AI50" s="176"/>
      <c r="AJ50" s="176"/>
      <c r="AK50" s="176"/>
      <c r="AL50" s="176"/>
      <c r="AM50" s="176"/>
      <c r="AN50" s="176" t="s">
        <v>297</v>
      </c>
      <c r="AO50" s="176"/>
      <c r="AP50" s="176"/>
      <c r="AQ50" s="176"/>
      <c r="AR50" s="176"/>
      <c r="AS50" s="176"/>
      <c r="AT50" s="176"/>
      <c r="AU50" s="176"/>
      <c r="AV50" s="176"/>
      <c r="AW50" s="182"/>
      <c r="AX50" s="182"/>
      <c r="AY50" s="182"/>
      <c r="AZ50" s="182"/>
      <c r="BA50" s="182"/>
      <c r="BB50" s="182"/>
    </row>
    <row r="51" ht="9.0" hidden="1" customHeight="1">
      <c r="A51" s="174"/>
      <c r="B51" s="174"/>
      <c r="C51" s="174"/>
      <c r="D51" s="174"/>
      <c r="E51" s="174"/>
      <c r="F51" s="174"/>
      <c r="G51" s="174"/>
      <c r="H51" s="174"/>
      <c r="I51" s="174"/>
      <c r="J51" s="174"/>
      <c r="K51" s="179"/>
      <c r="L51" s="174"/>
      <c r="M51" s="174"/>
      <c r="N51" s="174"/>
      <c r="O51" s="174"/>
      <c r="P51" s="174"/>
      <c r="Q51" s="174"/>
      <c r="R51" s="174"/>
      <c r="S51" s="179"/>
      <c r="T51" s="179"/>
      <c r="U51" s="179"/>
      <c r="V51" s="179"/>
      <c r="W51" s="179"/>
      <c r="X51" s="179"/>
      <c r="Y51" s="174"/>
      <c r="Z51" s="175"/>
      <c r="AA51" s="176"/>
      <c r="AB51" s="176"/>
      <c r="AC51" s="176"/>
      <c r="AD51" s="176"/>
      <c r="AE51" s="176"/>
      <c r="AF51" s="176"/>
      <c r="AG51" s="176"/>
      <c r="AH51" s="176"/>
      <c r="AI51" s="176"/>
      <c r="AJ51" s="176"/>
      <c r="AK51" s="176"/>
      <c r="AL51" s="176"/>
      <c r="AM51" s="176"/>
      <c r="AN51" s="176" t="s">
        <v>298</v>
      </c>
      <c r="AO51" s="176"/>
      <c r="AP51" s="176"/>
      <c r="AQ51" s="176"/>
      <c r="AR51" s="176"/>
      <c r="AS51" s="176"/>
      <c r="AT51" s="176"/>
      <c r="AU51" s="176"/>
      <c r="AV51" s="176"/>
      <c r="AW51" s="182"/>
      <c r="AX51" s="182"/>
      <c r="AY51" s="182"/>
      <c r="AZ51" s="182"/>
      <c r="BA51" s="182"/>
      <c r="BB51" s="182"/>
    </row>
    <row r="52" ht="9.0" hidden="1" customHeight="1">
      <c r="A52" s="174"/>
      <c r="B52" s="174"/>
      <c r="C52" s="174"/>
      <c r="D52" s="174"/>
      <c r="E52" s="174"/>
      <c r="F52" s="174"/>
      <c r="G52" s="174"/>
      <c r="H52" s="174"/>
      <c r="I52" s="174"/>
      <c r="J52" s="174"/>
      <c r="K52" s="179"/>
      <c r="L52" s="174"/>
      <c r="M52" s="174"/>
      <c r="N52" s="174"/>
      <c r="O52" s="174"/>
      <c r="P52" s="174"/>
      <c r="Q52" s="174"/>
      <c r="R52" s="174"/>
      <c r="S52" s="179"/>
      <c r="T52" s="179"/>
      <c r="U52" s="179"/>
      <c r="V52" s="179"/>
      <c r="W52" s="179"/>
      <c r="X52" s="179"/>
      <c r="Y52" s="174"/>
      <c r="Z52" s="175"/>
      <c r="AA52" s="176"/>
      <c r="AB52" s="176"/>
      <c r="AC52" s="176"/>
      <c r="AD52" s="176"/>
      <c r="AE52" s="176"/>
      <c r="AF52" s="176"/>
      <c r="AG52" s="176"/>
      <c r="AH52" s="176"/>
      <c r="AI52" s="176"/>
      <c r="AJ52" s="176"/>
      <c r="AK52" s="176"/>
      <c r="AL52" s="176"/>
      <c r="AM52" s="176"/>
      <c r="AN52" s="176" t="s">
        <v>299</v>
      </c>
      <c r="AO52" s="176"/>
      <c r="AP52" s="176"/>
      <c r="AQ52" s="176"/>
      <c r="AR52" s="176"/>
      <c r="AS52" s="176"/>
      <c r="AT52" s="176"/>
      <c r="AU52" s="176"/>
      <c r="AV52" s="176"/>
      <c r="AW52" s="182"/>
      <c r="AX52" s="182"/>
      <c r="AY52" s="182"/>
      <c r="AZ52" s="182"/>
      <c r="BA52" s="182"/>
      <c r="BB52" s="182"/>
    </row>
    <row r="53" ht="9.0" hidden="1" customHeight="1">
      <c r="A53" s="174"/>
      <c r="B53" s="174"/>
      <c r="C53" s="174"/>
      <c r="D53" s="174"/>
      <c r="E53" s="174"/>
      <c r="F53" s="174"/>
      <c r="G53" s="174"/>
      <c r="H53" s="174"/>
      <c r="I53" s="174"/>
      <c r="J53" s="174"/>
      <c r="K53" s="179"/>
      <c r="L53" s="174"/>
      <c r="M53" s="174"/>
      <c r="N53" s="174"/>
      <c r="O53" s="174"/>
      <c r="P53" s="174"/>
      <c r="Q53" s="174"/>
      <c r="R53" s="174"/>
      <c r="S53" s="179"/>
      <c r="T53" s="179"/>
      <c r="U53" s="179"/>
      <c r="V53" s="179"/>
      <c r="W53" s="179"/>
      <c r="X53" s="179"/>
      <c r="Y53" s="174"/>
      <c r="Z53" s="175"/>
      <c r="AA53" s="176"/>
      <c r="AB53" s="176"/>
      <c r="AC53" s="176"/>
      <c r="AD53" s="176"/>
      <c r="AE53" s="176"/>
      <c r="AF53" s="176"/>
      <c r="AG53" s="176"/>
      <c r="AH53" s="176"/>
      <c r="AI53" s="176"/>
      <c r="AJ53" s="176"/>
      <c r="AK53" s="176"/>
      <c r="AL53" s="176"/>
      <c r="AM53" s="176"/>
      <c r="AN53" s="176" t="s">
        <v>300</v>
      </c>
      <c r="AO53" s="176"/>
      <c r="AP53" s="176"/>
      <c r="AQ53" s="176"/>
      <c r="AR53" s="176"/>
      <c r="AS53" s="176"/>
      <c r="AT53" s="176"/>
      <c r="AU53" s="176"/>
      <c r="AV53" s="176"/>
      <c r="AW53" s="182"/>
      <c r="AX53" s="182"/>
      <c r="AY53" s="182"/>
      <c r="AZ53" s="182"/>
      <c r="BA53" s="182"/>
      <c r="BB53" s="182"/>
    </row>
    <row r="54" ht="9.0" hidden="1" customHeight="1">
      <c r="A54" s="174"/>
      <c r="B54" s="174"/>
      <c r="C54" s="174"/>
      <c r="D54" s="174"/>
      <c r="E54" s="174"/>
      <c r="F54" s="174"/>
      <c r="G54" s="174"/>
      <c r="H54" s="174"/>
      <c r="I54" s="174"/>
      <c r="J54" s="174"/>
      <c r="K54" s="179"/>
      <c r="L54" s="174"/>
      <c r="M54" s="174"/>
      <c r="N54" s="174"/>
      <c r="O54" s="174"/>
      <c r="P54" s="174"/>
      <c r="Q54" s="174"/>
      <c r="R54" s="174"/>
      <c r="S54" s="179"/>
      <c r="T54" s="179"/>
      <c r="U54" s="179"/>
      <c r="V54" s="179"/>
      <c r="W54" s="179"/>
      <c r="X54" s="179"/>
      <c r="Y54" s="174"/>
      <c r="Z54" s="175"/>
      <c r="AA54" s="176"/>
      <c r="AB54" s="176"/>
      <c r="AC54" s="176"/>
      <c r="AD54" s="176"/>
      <c r="AE54" s="176"/>
      <c r="AF54" s="176"/>
      <c r="AG54" s="176"/>
      <c r="AH54" s="176"/>
      <c r="AI54" s="176"/>
      <c r="AJ54" s="176"/>
      <c r="AK54" s="176"/>
      <c r="AL54" s="176"/>
      <c r="AM54" s="176"/>
      <c r="AN54" s="176" t="s">
        <v>301</v>
      </c>
      <c r="AO54" s="176"/>
      <c r="AP54" s="176"/>
      <c r="AQ54" s="176"/>
      <c r="AR54" s="176"/>
      <c r="AS54" s="176"/>
      <c r="AT54" s="176"/>
      <c r="AU54" s="176"/>
      <c r="AV54" s="176"/>
      <c r="AW54" s="182"/>
      <c r="AX54" s="182"/>
      <c r="AY54" s="182"/>
      <c r="AZ54" s="182"/>
      <c r="BA54" s="182"/>
      <c r="BB54" s="182"/>
    </row>
    <row r="55" ht="9.0" hidden="1" customHeight="1">
      <c r="A55" s="174"/>
      <c r="B55" s="174"/>
      <c r="C55" s="174"/>
      <c r="D55" s="174"/>
      <c r="E55" s="174"/>
      <c r="F55" s="174"/>
      <c r="G55" s="174"/>
      <c r="H55" s="174"/>
      <c r="I55" s="174"/>
      <c r="J55" s="174"/>
      <c r="K55" s="179"/>
      <c r="L55" s="174"/>
      <c r="M55" s="174"/>
      <c r="N55" s="174"/>
      <c r="O55" s="174"/>
      <c r="P55" s="174"/>
      <c r="Q55" s="174"/>
      <c r="R55" s="174"/>
      <c r="S55" s="179"/>
      <c r="T55" s="179"/>
      <c r="U55" s="179"/>
      <c r="V55" s="179"/>
      <c r="W55" s="179"/>
      <c r="X55" s="179"/>
      <c r="Y55" s="174"/>
      <c r="Z55" s="175"/>
      <c r="AA55" s="176"/>
      <c r="AB55" s="176"/>
      <c r="AC55" s="176"/>
      <c r="AD55" s="176"/>
      <c r="AE55" s="176"/>
      <c r="AF55" s="176"/>
      <c r="AG55" s="176"/>
      <c r="AH55" s="176"/>
      <c r="AI55" s="176"/>
      <c r="AJ55" s="176"/>
      <c r="AK55" s="176"/>
      <c r="AL55" s="176"/>
      <c r="AM55" s="176"/>
      <c r="AN55" s="176" t="s">
        <v>302</v>
      </c>
      <c r="AO55" s="176"/>
      <c r="AP55" s="176"/>
      <c r="AQ55" s="176"/>
      <c r="AR55" s="176"/>
      <c r="AS55" s="176"/>
      <c r="AT55" s="176"/>
      <c r="AU55" s="176"/>
      <c r="AV55" s="176"/>
      <c r="AW55" s="182"/>
      <c r="AX55" s="182"/>
      <c r="AY55" s="182"/>
      <c r="AZ55" s="182"/>
      <c r="BA55" s="182"/>
      <c r="BB55" s="182"/>
    </row>
    <row r="56" ht="9.0" hidden="1" customHeight="1">
      <c r="A56" s="174"/>
      <c r="B56" s="174"/>
      <c r="C56" s="174"/>
      <c r="D56" s="174"/>
      <c r="E56" s="174"/>
      <c r="F56" s="174"/>
      <c r="G56" s="174"/>
      <c r="H56" s="174"/>
      <c r="I56" s="174"/>
      <c r="J56" s="174"/>
      <c r="K56" s="179"/>
      <c r="L56" s="174"/>
      <c r="M56" s="174"/>
      <c r="N56" s="174"/>
      <c r="O56" s="174"/>
      <c r="P56" s="174"/>
      <c r="Q56" s="174"/>
      <c r="R56" s="174"/>
      <c r="S56" s="179"/>
      <c r="T56" s="179"/>
      <c r="U56" s="179"/>
      <c r="V56" s="179"/>
      <c r="W56" s="179"/>
      <c r="X56" s="179"/>
      <c r="Y56" s="174"/>
      <c r="Z56" s="175"/>
      <c r="AA56" s="176"/>
      <c r="AB56" s="176"/>
      <c r="AC56" s="176"/>
      <c r="AD56" s="176"/>
      <c r="AE56" s="176"/>
      <c r="AF56" s="176"/>
      <c r="AG56" s="176"/>
      <c r="AH56" s="176"/>
      <c r="AI56" s="176"/>
      <c r="AJ56" s="176"/>
      <c r="AK56" s="176"/>
      <c r="AL56" s="176"/>
      <c r="AM56" s="176"/>
      <c r="AN56" s="176" t="s">
        <v>303</v>
      </c>
      <c r="AO56" s="176"/>
      <c r="AP56" s="176"/>
      <c r="AQ56" s="176"/>
      <c r="AR56" s="176"/>
      <c r="AS56" s="176"/>
      <c r="AT56" s="176"/>
      <c r="AU56" s="176"/>
      <c r="AV56" s="176"/>
      <c r="AW56" s="182"/>
      <c r="AX56" s="182"/>
      <c r="AY56" s="182"/>
      <c r="AZ56" s="182"/>
      <c r="BA56" s="182"/>
      <c r="BB56" s="182"/>
    </row>
    <row r="57" ht="9.0" hidden="1" customHeight="1">
      <c r="A57" s="174"/>
      <c r="B57" s="174"/>
      <c r="C57" s="174"/>
      <c r="D57" s="174"/>
      <c r="E57" s="174"/>
      <c r="F57" s="174"/>
      <c r="G57" s="174"/>
      <c r="H57" s="174"/>
      <c r="I57" s="174"/>
      <c r="J57" s="174"/>
      <c r="K57" s="179"/>
      <c r="L57" s="174"/>
      <c r="M57" s="174"/>
      <c r="N57" s="174"/>
      <c r="O57" s="174"/>
      <c r="P57" s="174"/>
      <c r="Q57" s="174"/>
      <c r="R57" s="174"/>
      <c r="S57" s="179"/>
      <c r="T57" s="179"/>
      <c r="U57" s="179"/>
      <c r="V57" s="179"/>
      <c r="W57" s="179"/>
      <c r="X57" s="179"/>
      <c r="Y57" s="174"/>
      <c r="Z57" s="175"/>
      <c r="AA57" s="176"/>
      <c r="AB57" s="176"/>
      <c r="AC57" s="176"/>
      <c r="AD57" s="176"/>
      <c r="AE57" s="176"/>
      <c r="AF57" s="176"/>
      <c r="AG57" s="176"/>
      <c r="AH57" s="176"/>
      <c r="AI57" s="176"/>
      <c r="AJ57" s="176"/>
      <c r="AK57" s="176"/>
      <c r="AL57" s="176"/>
      <c r="AM57" s="176"/>
      <c r="AN57" s="176" t="s">
        <v>304</v>
      </c>
      <c r="AO57" s="176"/>
      <c r="AP57" s="176"/>
      <c r="AQ57" s="176"/>
      <c r="AR57" s="176"/>
      <c r="AS57" s="176"/>
      <c r="AT57" s="176"/>
      <c r="AU57" s="176"/>
      <c r="AV57" s="176"/>
      <c r="AW57" s="182"/>
      <c r="AX57" s="182"/>
      <c r="AY57" s="182"/>
      <c r="AZ57" s="182"/>
      <c r="BA57" s="182"/>
      <c r="BB57" s="182"/>
    </row>
    <row r="58" ht="9.0" hidden="1" customHeight="1">
      <c r="A58" s="174"/>
      <c r="B58" s="174"/>
      <c r="C58" s="174"/>
      <c r="D58" s="174"/>
      <c r="E58" s="174"/>
      <c r="F58" s="174"/>
      <c r="G58" s="174"/>
      <c r="H58" s="174"/>
      <c r="I58" s="174"/>
      <c r="J58" s="174"/>
      <c r="K58" s="179"/>
      <c r="L58" s="174"/>
      <c r="M58" s="174"/>
      <c r="N58" s="174"/>
      <c r="O58" s="174"/>
      <c r="P58" s="174"/>
      <c r="Q58" s="174"/>
      <c r="R58" s="174"/>
      <c r="S58" s="179"/>
      <c r="T58" s="179"/>
      <c r="U58" s="179"/>
      <c r="V58" s="179"/>
      <c r="W58" s="179"/>
      <c r="X58" s="179"/>
      <c r="Y58" s="174"/>
      <c r="Z58" s="175"/>
      <c r="AA58" s="176"/>
      <c r="AB58" s="176"/>
      <c r="AC58" s="176"/>
      <c r="AD58" s="176"/>
      <c r="AE58" s="176"/>
      <c r="AF58" s="176"/>
      <c r="AG58" s="176"/>
      <c r="AH58" s="176"/>
      <c r="AI58" s="176"/>
      <c r="AJ58" s="176"/>
      <c r="AK58" s="176"/>
      <c r="AL58" s="176"/>
      <c r="AM58" s="176"/>
      <c r="AN58" s="176" t="s">
        <v>305</v>
      </c>
      <c r="AO58" s="176"/>
      <c r="AP58" s="176"/>
      <c r="AQ58" s="176"/>
      <c r="AR58" s="176"/>
      <c r="AS58" s="176"/>
      <c r="AT58" s="176"/>
      <c r="AU58" s="176"/>
      <c r="AV58" s="176"/>
      <c r="AW58" s="182"/>
      <c r="AX58" s="182"/>
      <c r="AY58" s="182"/>
      <c r="AZ58" s="182"/>
      <c r="BA58" s="182"/>
      <c r="BB58" s="182"/>
    </row>
    <row r="59" ht="9.0" hidden="1" customHeight="1">
      <c r="A59" s="174"/>
      <c r="B59" s="174"/>
      <c r="C59" s="174"/>
      <c r="D59" s="174"/>
      <c r="E59" s="174"/>
      <c r="F59" s="174"/>
      <c r="G59" s="174"/>
      <c r="H59" s="174"/>
      <c r="I59" s="174"/>
      <c r="J59" s="174"/>
      <c r="K59" s="179"/>
      <c r="L59" s="174"/>
      <c r="M59" s="174"/>
      <c r="N59" s="174"/>
      <c r="O59" s="174"/>
      <c r="P59" s="174"/>
      <c r="Q59" s="174"/>
      <c r="R59" s="174"/>
      <c r="S59" s="179"/>
      <c r="T59" s="179"/>
      <c r="U59" s="179"/>
      <c r="V59" s="179"/>
      <c r="W59" s="179"/>
      <c r="X59" s="179"/>
      <c r="Y59" s="174"/>
      <c r="Z59" s="175"/>
      <c r="AA59" s="176"/>
      <c r="AB59" s="176"/>
      <c r="AC59" s="176"/>
      <c r="AD59" s="176"/>
      <c r="AE59" s="176"/>
      <c r="AF59" s="176"/>
      <c r="AG59" s="176"/>
      <c r="AH59" s="176"/>
      <c r="AI59" s="176"/>
      <c r="AJ59" s="176"/>
      <c r="AK59" s="176"/>
      <c r="AL59" s="176"/>
      <c r="AM59" s="176"/>
      <c r="AN59" s="176" t="s">
        <v>306</v>
      </c>
      <c r="AO59" s="176"/>
      <c r="AP59" s="176"/>
      <c r="AQ59" s="176"/>
      <c r="AR59" s="176"/>
      <c r="AS59" s="176"/>
      <c r="AT59" s="176"/>
      <c r="AU59" s="176"/>
      <c r="AV59" s="176"/>
      <c r="AW59" s="182"/>
      <c r="AX59" s="182"/>
      <c r="AY59" s="182"/>
      <c r="AZ59" s="182"/>
      <c r="BA59" s="182"/>
      <c r="BB59" s="182"/>
    </row>
    <row r="60" ht="9.0" hidden="1" customHeight="1">
      <c r="A60" s="174"/>
      <c r="B60" s="174"/>
      <c r="C60" s="174"/>
      <c r="D60" s="174" t="s">
        <v>307</v>
      </c>
      <c r="E60" s="174"/>
      <c r="F60" s="174"/>
      <c r="G60" s="174"/>
      <c r="H60" s="174"/>
      <c r="I60" s="174"/>
      <c r="J60" s="174"/>
      <c r="K60" s="179"/>
      <c r="L60" s="174"/>
      <c r="M60" s="174"/>
      <c r="N60" s="174"/>
      <c r="O60" s="174"/>
      <c r="P60" s="174"/>
      <c r="Q60" s="174"/>
      <c r="R60" s="174"/>
      <c r="S60" s="179"/>
      <c r="T60" s="179"/>
      <c r="U60" s="179"/>
      <c r="V60" s="179"/>
      <c r="W60" s="179"/>
      <c r="X60" s="179"/>
      <c r="Y60" s="174"/>
      <c r="Z60" s="175"/>
      <c r="AA60" s="176"/>
      <c r="AB60" s="176"/>
      <c r="AC60" s="176"/>
      <c r="AD60" s="176"/>
      <c r="AE60" s="176"/>
      <c r="AF60" s="176"/>
      <c r="AG60" s="176"/>
      <c r="AH60" s="176"/>
      <c r="AI60" s="176"/>
      <c r="AJ60" s="176"/>
      <c r="AK60" s="176"/>
      <c r="AL60" s="176"/>
      <c r="AM60" s="176"/>
      <c r="AN60" s="176" t="s">
        <v>308</v>
      </c>
      <c r="AO60" s="176"/>
      <c r="AP60" s="176"/>
      <c r="AQ60" s="176"/>
      <c r="AR60" s="176"/>
      <c r="AS60" s="176"/>
      <c r="AT60" s="176"/>
      <c r="AU60" s="176"/>
      <c r="AV60" s="176"/>
      <c r="AW60" s="182"/>
      <c r="AX60" s="182"/>
      <c r="AY60" s="182"/>
      <c r="AZ60" s="182"/>
      <c r="BA60" s="182"/>
      <c r="BB60" s="182"/>
    </row>
    <row r="61" ht="9.0" hidden="1" customHeight="1">
      <c r="A61" s="174">
        <v>1.0</v>
      </c>
      <c r="B61" s="174">
        <v>2.0</v>
      </c>
      <c r="C61" s="174">
        <v>3.0</v>
      </c>
      <c r="D61" s="174">
        <v>4.0</v>
      </c>
      <c r="E61" s="174">
        <v>5.0</v>
      </c>
      <c r="F61" s="174">
        <v>6.0</v>
      </c>
      <c r="G61" s="174">
        <v>7.0</v>
      </c>
      <c r="H61" s="174">
        <v>8.0</v>
      </c>
      <c r="I61" s="174">
        <v>9.0</v>
      </c>
      <c r="J61" s="174">
        <v>10.0</v>
      </c>
      <c r="K61" s="179">
        <v>11.0</v>
      </c>
      <c r="L61" s="174">
        <v>12.0</v>
      </c>
      <c r="M61" s="174">
        <v>13.0</v>
      </c>
      <c r="N61" s="174"/>
      <c r="O61" s="174">
        <v>14.0</v>
      </c>
      <c r="P61" s="174"/>
      <c r="Q61" s="174">
        <v>15.0</v>
      </c>
      <c r="R61" s="174"/>
      <c r="S61" s="174">
        <v>16.0</v>
      </c>
      <c r="T61" s="174"/>
      <c r="U61" s="174"/>
      <c r="V61" s="174"/>
      <c r="W61" s="174">
        <v>17.0</v>
      </c>
      <c r="X61" s="174">
        <v>18.0</v>
      </c>
      <c r="Y61" s="174">
        <v>19.0</v>
      </c>
      <c r="Z61" s="175">
        <v>20.0</v>
      </c>
      <c r="AA61" s="176">
        <v>21.0</v>
      </c>
      <c r="AB61" s="176">
        <v>22.0</v>
      </c>
      <c r="AC61" s="176">
        <v>23.0</v>
      </c>
      <c r="AD61" s="176">
        <v>24.0</v>
      </c>
      <c r="AE61" s="176">
        <v>25.0</v>
      </c>
      <c r="AF61" s="176">
        <v>26.0</v>
      </c>
      <c r="AG61" s="176">
        <v>27.0</v>
      </c>
      <c r="AH61" s="176">
        <v>28.0</v>
      </c>
      <c r="AI61" s="176">
        <v>29.0</v>
      </c>
      <c r="AJ61" s="176"/>
      <c r="AK61" s="176"/>
      <c r="AL61" s="176"/>
      <c r="AM61" s="176"/>
      <c r="AN61" s="176" t="s">
        <v>309</v>
      </c>
      <c r="AO61" s="176"/>
      <c r="AP61" s="176"/>
      <c r="AQ61" s="176"/>
      <c r="AR61" s="176"/>
      <c r="AS61" s="176"/>
      <c r="AT61" s="176"/>
      <c r="AU61" s="176"/>
      <c r="AV61" s="176"/>
      <c r="AW61" s="182"/>
      <c r="AX61" s="182"/>
      <c r="AY61" s="182"/>
      <c r="AZ61" s="182"/>
      <c r="BA61" s="182"/>
      <c r="BB61" s="182"/>
    </row>
    <row r="62" ht="9.0" hidden="1" customHeight="1">
      <c r="A62" s="174"/>
      <c r="B62" s="174"/>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5"/>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82"/>
      <c r="AX62" s="182"/>
      <c r="AY62" s="182"/>
      <c r="AZ62" s="182"/>
      <c r="BA62" s="182"/>
      <c r="BB62" s="182"/>
    </row>
    <row r="63" ht="12.0" hidden="1" customHeight="1">
      <c r="A63" s="174"/>
      <c r="B63" s="174"/>
      <c r="C63" s="183"/>
      <c r="D63" s="183"/>
      <c r="E63" s="183"/>
      <c r="F63" s="183"/>
      <c r="G63" s="183"/>
      <c r="H63" s="183"/>
      <c r="I63" s="184" t="s">
        <v>310</v>
      </c>
      <c r="J63" s="183"/>
      <c r="K63" s="183"/>
      <c r="L63" s="184" t="s">
        <v>311</v>
      </c>
      <c r="M63" s="183"/>
      <c r="N63" s="183"/>
      <c r="O63" s="183"/>
      <c r="P63" s="183"/>
      <c r="Q63" s="183"/>
      <c r="R63" s="183"/>
      <c r="S63" s="183"/>
      <c r="T63" s="183"/>
      <c r="U63" s="183"/>
      <c r="V63" s="183"/>
      <c r="W63" s="183"/>
      <c r="X63" s="185"/>
      <c r="Y63" s="174"/>
      <c r="Z63" s="175"/>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82"/>
      <c r="AX63" s="182"/>
      <c r="AY63" s="182"/>
      <c r="AZ63" s="182"/>
      <c r="BA63" s="182"/>
      <c r="BB63" s="182"/>
    </row>
    <row r="64" ht="12.0" hidden="1" customHeight="1">
      <c r="A64" s="174"/>
      <c r="B64" s="174"/>
      <c r="C64" s="186" t="s">
        <v>312</v>
      </c>
      <c r="D64" s="183"/>
      <c r="E64" s="183"/>
      <c r="F64" s="183"/>
      <c r="G64" s="183"/>
      <c r="H64" s="183"/>
      <c r="I64" s="183"/>
      <c r="J64" s="183"/>
      <c r="K64" s="183"/>
      <c r="L64" s="183"/>
      <c r="M64" s="183"/>
      <c r="N64" s="183"/>
      <c r="O64" s="187"/>
      <c r="P64" s="187"/>
      <c r="Q64" s="183"/>
      <c r="R64" s="183"/>
      <c r="S64" s="183" t="s">
        <v>313</v>
      </c>
      <c r="T64" s="183"/>
      <c r="U64" s="183"/>
      <c r="V64" s="183"/>
      <c r="W64" s="183"/>
      <c r="X64" s="185"/>
      <c r="Y64" s="174"/>
      <c r="Z64" s="175"/>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82"/>
      <c r="AX64" s="182"/>
      <c r="AY64" s="182"/>
      <c r="AZ64" s="182"/>
      <c r="BA64" s="182"/>
      <c r="BB64" s="182"/>
    </row>
    <row r="65" ht="12.0" hidden="1" customHeight="1">
      <c r="A65" s="174"/>
      <c r="B65" s="174"/>
      <c r="C65" s="174"/>
      <c r="D65" s="183" t="s">
        <v>314</v>
      </c>
      <c r="E65" s="183"/>
      <c r="F65" s="183"/>
      <c r="G65" s="188" t="s">
        <v>315</v>
      </c>
      <c r="H65" s="183"/>
      <c r="I65" s="183" t="s">
        <v>316</v>
      </c>
      <c r="J65" s="183"/>
      <c r="K65" s="183"/>
      <c r="L65" s="183"/>
      <c r="M65" s="183"/>
      <c r="N65" s="183"/>
      <c r="O65" s="183"/>
      <c r="P65" s="183"/>
      <c r="Q65" s="183"/>
      <c r="R65" s="183"/>
      <c r="S65" s="183"/>
      <c r="T65" s="183"/>
      <c r="U65" s="183"/>
      <c r="V65" s="183"/>
      <c r="W65" s="183"/>
      <c r="X65" s="183"/>
      <c r="Y65" s="174"/>
      <c r="Z65" s="175"/>
      <c r="AA65" s="176"/>
      <c r="AB65" s="176"/>
      <c r="AC65" s="176"/>
      <c r="AD65" s="176"/>
      <c r="AE65" s="189" t="s">
        <v>317</v>
      </c>
      <c r="AF65" s="176"/>
      <c r="AG65" s="176"/>
      <c r="AH65" s="176"/>
      <c r="AI65" s="176"/>
      <c r="AJ65" s="176"/>
      <c r="AK65" s="176"/>
      <c r="AL65" s="176"/>
      <c r="AM65" s="176"/>
      <c r="AN65" s="176"/>
      <c r="AO65" s="176"/>
      <c r="AP65" s="176"/>
      <c r="AQ65" s="176"/>
      <c r="AR65" s="176"/>
      <c r="AS65" s="176"/>
      <c r="AT65" s="176"/>
      <c r="AU65" s="176"/>
      <c r="AV65" s="176"/>
      <c r="AW65" s="182"/>
      <c r="AX65" s="182"/>
      <c r="AY65" s="182"/>
      <c r="AZ65" s="182"/>
      <c r="BA65" s="182"/>
      <c r="BB65" s="182"/>
    </row>
    <row r="66" ht="17.25" hidden="1" customHeight="1">
      <c r="A66" s="174"/>
      <c r="B66" s="174"/>
      <c r="C66" s="174"/>
      <c r="D66" s="183" t="s">
        <v>318</v>
      </c>
      <c r="E66" s="183"/>
      <c r="F66" s="183"/>
      <c r="G66" s="188" t="s">
        <v>319</v>
      </c>
      <c r="H66" s="183"/>
      <c r="I66" s="174"/>
      <c r="J66" s="174"/>
      <c r="K66" s="183"/>
      <c r="L66" s="174" t="s">
        <v>320</v>
      </c>
      <c r="M66" s="174"/>
      <c r="N66" s="174"/>
      <c r="O66" s="183"/>
      <c r="P66" s="183"/>
      <c r="Q66" s="174"/>
      <c r="R66" s="174"/>
      <c r="S66" s="174"/>
      <c r="T66" s="174"/>
      <c r="U66" s="174"/>
      <c r="V66" s="174"/>
      <c r="W66" s="183"/>
      <c r="X66" s="183"/>
      <c r="Y66" s="174"/>
      <c r="Z66" s="175"/>
      <c r="AA66" s="176"/>
      <c r="AB66" s="176"/>
      <c r="AC66" s="176"/>
      <c r="AD66" s="176"/>
      <c r="AE66" s="189" t="s">
        <v>321</v>
      </c>
      <c r="AF66" s="176"/>
      <c r="AG66" s="176"/>
      <c r="AH66" s="176"/>
      <c r="AI66" s="176"/>
      <c r="AJ66" s="176"/>
      <c r="AK66" s="176"/>
      <c r="AL66" s="176"/>
      <c r="AM66" s="176"/>
      <c r="AN66" s="176"/>
      <c r="AO66" s="176"/>
      <c r="AP66" s="176"/>
      <c r="AQ66" s="176"/>
      <c r="AR66" s="176"/>
      <c r="AS66" s="176"/>
      <c r="AT66" s="176"/>
      <c r="AU66" s="176"/>
      <c r="AV66" s="176"/>
      <c r="AW66" s="182"/>
      <c r="AX66" s="182"/>
      <c r="AY66" s="182"/>
      <c r="AZ66" s="182"/>
      <c r="BA66" s="182"/>
      <c r="BB66" s="182"/>
    </row>
    <row r="67" ht="33.75" customHeight="1">
      <c r="A67" s="174"/>
      <c r="B67" s="190" t="s">
        <v>322</v>
      </c>
      <c r="C67" s="191"/>
      <c r="D67" s="192" t="s">
        <v>323</v>
      </c>
      <c r="E67" s="192" t="s">
        <v>324</v>
      </c>
      <c r="F67" s="193"/>
      <c r="G67" s="193"/>
      <c r="H67" s="192" t="s">
        <v>325</v>
      </c>
      <c r="I67" s="192" t="s">
        <v>326</v>
      </c>
      <c r="J67" s="192" t="s">
        <v>327</v>
      </c>
      <c r="K67" s="192" t="s">
        <v>328</v>
      </c>
      <c r="L67" s="194" t="s">
        <v>329</v>
      </c>
      <c r="M67" s="195" t="s">
        <v>330</v>
      </c>
      <c r="N67" s="18"/>
      <c r="O67" s="18"/>
      <c r="P67" s="18"/>
      <c r="Q67" s="18"/>
      <c r="R67" s="18"/>
      <c r="S67" s="18"/>
      <c r="T67" s="18"/>
      <c r="U67" s="18"/>
      <c r="V67" s="18"/>
      <c r="W67" s="18"/>
      <c r="X67" s="19"/>
      <c r="Y67" s="196"/>
      <c r="Z67" s="197"/>
      <c r="AA67" s="198"/>
      <c r="AB67" s="198"/>
      <c r="AC67" s="198"/>
      <c r="AD67" s="198"/>
      <c r="AE67" s="198"/>
      <c r="AF67" s="198"/>
      <c r="AG67" s="198"/>
      <c r="AH67" s="189" t="s">
        <v>331</v>
      </c>
      <c r="AI67" s="176"/>
      <c r="AJ67" s="176"/>
      <c r="AK67" s="176"/>
      <c r="AL67" s="176"/>
      <c r="AM67" s="176"/>
      <c r="AN67" s="176"/>
      <c r="AO67" s="176"/>
      <c r="AP67" s="176"/>
      <c r="AQ67" s="176"/>
      <c r="AR67" s="176"/>
      <c r="AS67" s="176"/>
      <c r="AT67" s="176"/>
      <c r="AU67" s="176"/>
      <c r="AV67" s="176"/>
      <c r="AW67" s="182"/>
      <c r="AX67" s="182"/>
      <c r="AY67" s="182"/>
      <c r="AZ67" s="182"/>
      <c r="BA67" s="182"/>
      <c r="BB67" s="182"/>
    </row>
    <row r="68" ht="9.75" customHeight="1">
      <c r="A68" s="174"/>
      <c r="B68" s="199"/>
      <c r="C68" s="200"/>
      <c r="D68" s="201" t="str">
        <f>ROUND(($L$68-$H$68*$J$68)/$K$136,4)</f>
        <v>¥1.279</v>
      </c>
      <c r="E68" s="202" t="str">
        <f>ROUND(($Z$136/$G$136),8)</f>
        <v>0.00028402</v>
      </c>
      <c r="F68" s="203"/>
      <c r="G68" s="204"/>
      <c r="H68" s="205">
        <v>500.0</v>
      </c>
      <c r="I68" s="201">
        <v>0.6</v>
      </c>
      <c r="J68" s="206" t="str">
        <f>C133-9</f>
        <v>40</v>
      </c>
      <c r="K68" s="205">
        <v>5000.0</v>
      </c>
      <c r="L68" s="207">
        <v>346000.0</v>
      </c>
      <c r="M68" s="208" t="str">
        <f>+C135</f>
        <v/>
      </c>
      <c r="N68" s="209"/>
      <c r="O68" s="209"/>
      <c r="P68" s="209"/>
      <c r="Q68" s="210" t="s">
        <v>332</v>
      </c>
      <c r="R68" s="211"/>
      <c r="S68" s="212"/>
      <c r="T68" s="175"/>
      <c r="U68" s="175"/>
      <c r="V68" s="175"/>
      <c r="W68" s="175"/>
      <c r="X68" s="174" t="s">
        <v>333</v>
      </c>
      <c r="Y68" s="174"/>
      <c r="Z68" s="213"/>
      <c r="AA68" s="176"/>
      <c r="AB68" s="176"/>
      <c r="AC68" s="176"/>
      <c r="AD68" s="176"/>
      <c r="AE68" s="176"/>
      <c r="AF68" s="176"/>
      <c r="AG68" s="176"/>
      <c r="AH68" s="214" t="s">
        <v>334</v>
      </c>
      <c r="AI68" s="88"/>
      <c r="AJ68" s="88"/>
      <c r="AK68" s="88"/>
      <c r="AL68" s="66"/>
      <c r="AM68" s="176"/>
      <c r="AN68" s="176"/>
      <c r="AO68" s="176"/>
      <c r="AP68" s="176"/>
      <c r="AQ68" s="176"/>
      <c r="AR68" s="176"/>
      <c r="AS68" s="176"/>
      <c r="AT68" s="176"/>
      <c r="AU68" s="176"/>
      <c r="AV68" s="176"/>
      <c r="AW68" s="182"/>
      <c r="AX68" s="182"/>
      <c r="AY68" s="182"/>
      <c r="AZ68" s="182"/>
      <c r="BA68" s="182"/>
      <c r="BB68" s="182"/>
    </row>
    <row r="69" ht="17.25" customHeight="1">
      <c r="A69" s="174"/>
      <c r="B69" s="215"/>
      <c r="C69" s="216"/>
      <c r="D69" s="217" t="s">
        <v>335</v>
      </c>
      <c r="E69" s="41"/>
      <c r="F69" s="218" t="s">
        <v>336</v>
      </c>
      <c r="G69" s="219" t="s">
        <v>337</v>
      </c>
      <c r="H69" s="220" t="s">
        <v>338</v>
      </c>
      <c r="I69" s="41"/>
      <c r="J69" s="221" t="s">
        <v>339</v>
      </c>
      <c r="K69" s="222" t="s">
        <v>340</v>
      </c>
      <c r="L69" s="223">
        <v>0.0</v>
      </c>
      <c r="M69" s="224" t="s">
        <v>341</v>
      </c>
      <c r="N69" s="225" t="s">
        <v>342</v>
      </c>
      <c r="O69" s="224" t="s">
        <v>343</v>
      </c>
      <c r="P69" s="226" t="s">
        <v>344</v>
      </c>
      <c r="Q69" s="224" t="s">
        <v>345</v>
      </c>
      <c r="R69" s="227" t="s">
        <v>346</v>
      </c>
      <c r="S69" s="41"/>
      <c r="T69" s="227" t="s">
        <v>347</v>
      </c>
      <c r="U69" s="44"/>
      <c r="V69" s="44"/>
      <c r="W69" s="41"/>
      <c r="X69" s="228" t="s">
        <v>348</v>
      </c>
      <c r="Y69" s="225" t="s">
        <v>349</v>
      </c>
      <c r="Z69" s="223" t="s">
        <v>350</v>
      </c>
      <c r="AA69" s="229"/>
      <c r="AB69" s="229"/>
      <c r="AC69" s="176"/>
      <c r="AD69" s="176"/>
      <c r="AE69" s="176"/>
      <c r="AF69" s="176"/>
      <c r="AG69" s="176"/>
      <c r="AH69" s="230"/>
      <c r="AI69" s="109"/>
      <c r="AJ69" s="109"/>
      <c r="AK69" s="109"/>
      <c r="AL69" s="76"/>
      <c r="AM69" s="198"/>
      <c r="AN69" s="176"/>
      <c r="AO69" s="176"/>
      <c r="AP69" s="176"/>
      <c r="AQ69" s="176"/>
      <c r="AR69" s="176"/>
      <c r="AS69" s="176"/>
      <c r="AT69" s="176"/>
      <c r="AU69" s="176"/>
      <c r="AV69" s="176"/>
      <c r="AW69" s="182"/>
      <c r="AX69" s="182"/>
      <c r="AY69" s="182"/>
      <c r="AZ69" s="182"/>
      <c r="BA69" s="182"/>
      <c r="BB69" s="182"/>
    </row>
    <row r="70" ht="9.0" customHeight="1">
      <c r="A70" s="174"/>
      <c r="B70" s="231"/>
      <c r="C70" s="231"/>
      <c r="D70" s="232" t="s">
        <v>224</v>
      </c>
      <c r="E70" s="233" t="s">
        <v>225</v>
      </c>
      <c r="F70" s="234" t="s">
        <v>226</v>
      </c>
      <c r="G70" s="235" t="s">
        <v>351</v>
      </c>
      <c r="H70" s="236" t="s">
        <v>227</v>
      </c>
      <c r="I70" s="237" t="s">
        <v>228</v>
      </c>
      <c r="J70" s="238" t="s">
        <v>229</v>
      </c>
      <c r="K70" s="239" t="s">
        <v>230</v>
      </c>
      <c r="L70" s="240" t="s">
        <v>231</v>
      </c>
      <c r="M70" s="241" t="s">
        <v>352</v>
      </c>
      <c r="N70" s="175" t="s">
        <v>353</v>
      </c>
      <c r="O70" s="241" t="s">
        <v>354</v>
      </c>
      <c r="P70" s="242"/>
      <c r="Q70" s="192" t="s">
        <v>355</v>
      </c>
      <c r="R70" s="243" t="s">
        <v>356</v>
      </c>
      <c r="S70" s="212"/>
      <c r="T70" s="244"/>
      <c r="U70" s="244"/>
      <c r="V70" s="193"/>
      <c r="W70" s="245" t="s">
        <v>357</v>
      </c>
      <c r="X70" s="192" t="s">
        <v>358</v>
      </c>
      <c r="Y70" s="193"/>
      <c r="Z70" s="246" t="s">
        <v>359</v>
      </c>
      <c r="AA70" s="229"/>
      <c r="AB70" s="229"/>
      <c r="AC70" s="176"/>
      <c r="AD70" s="176"/>
      <c r="AE70" s="176"/>
      <c r="AF70" s="176"/>
      <c r="AG70" s="176"/>
      <c r="AH70" s="247"/>
      <c r="AI70" s="247"/>
      <c r="AJ70" s="247"/>
      <c r="AK70" s="247"/>
      <c r="AL70" s="248"/>
      <c r="AM70" s="198"/>
      <c r="AN70" s="176"/>
      <c r="AO70" s="176"/>
      <c r="AP70" s="176"/>
      <c r="AQ70" s="176"/>
      <c r="AR70" s="176"/>
      <c r="AS70" s="176"/>
      <c r="AT70" s="176"/>
      <c r="AU70" s="176"/>
      <c r="AV70" s="176"/>
      <c r="AW70" s="182"/>
      <c r="AX70" s="182"/>
      <c r="AY70" s="182"/>
      <c r="AZ70" s="182"/>
      <c r="BA70" s="182"/>
      <c r="BB70" s="182"/>
    </row>
    <row r="71" ht="9.0" customHeight="1">
      <c r="A71" s="174"/>
      <c r="B71" s="231"/>
      <c r="C71" s="249"/>
      <c r="D71" s="250"/>
      <c r="E71" s="251"/>
      <c r="F71" s="252"/>
      <c r="G71" s="253" t="s">
        <v>360</v>
      </c>
      <c r="H71" s="254"/>
      <c r="I71" s="255"/>
      <c r="J71" s="255"/>
      <c r="K71" s="256" t="s">
        <v>361</v>
      </c>
      <c r="L71" s="257"/>
      <c r="M71" s="258"/>
      <c r="N71" s="259" t="s">
        <v>362</v>
      </c>
      <c r="O71" s="258"/>
      <c r="P71" s="255"/>
      <c r="Q71" s="258"/>
      <c r="R71" s="257"/>
      <c r="S71" s="258"/>
      <c r="T71" s="260" t="s">
        <v>363</v>
      </c>
      <c r="U71" s="261" t="s">
        <v>364</v>
      </c>
      <c r="V71" s="262"/>
      <c r="W71" s="263"/>
      <c r="X71" s="258"/>
      <c r="Y71" s="264" t="s">
        <v>192</v>
      </c>
      <c r="Z71" s="265" t="s">
        <v>365</v>
      </c>
      <c r="AA71" s="229"/>
      <c r="AB71" s="229"/>
      <c r="AC71" s="176"/>
      <c r="AD71" s="176"/>
      <c r="AE71" s="176"/>
      <c r="AF71" s="176"/>
      <c r="AG71" s="176"/>
      <c r="AH71" s="247"/>
      <c r="AI71" s="247"/>
      <c r="AJ71" s="247"/>
      <c r="AK71" s="247"/>
      <c r="AL71" s="248"/>
      <c r="AM71" s="198"/>
      <c r="AN71" s="176"/>
      <c r="AO71" s="176"/>
      <c r="AP71" s="176"/>
      <c r="AQ71" s="176"/>
      <c r="AR71" s="176"/>
      <c r="AS71" s="176"/>
      <c r="AT71" s="176"/>
      <c r="AU71" s="176"/>
      <c r="AV71" s="176"/>
      <c r="AW71" s="182"/>
      <c r="AX71" s="182"/>
      <c r="AY71" s="182"/>
      <c r="AZ71" s="182"/>
      <c r="BA71" s="182"/>
      <c r="BB71" s="182"/>
    </row>
    <row r="72" ht="11.25" customHeight="1">
      <c r="A72" s="266" t="s">
        <v>366</v>
      </c>
      <c r="B72" s="267"/>
      <c r="C72" s="268" t="s">
        <v>192</v>
      </c>
      <c r="D72" s="269" t="s">
        <v>367</v>
      </c>
      <c r="E72" s="270" t="s">
        <v>368</v>
      </c>
      <c r="F72" s="271" t="s">
        <v>369</v>
      </c>
      <c r="G72" s="272" t="s">
        <v>370</v>
      </c>
      <c r="H72" s="273" t="s">
        <v>367</v>
      </c>
      <c r="I72" s="274" t="s">
        <v>368</v>
      </c>
      <c r="J72" s="275" t="s">
        <v>369</v>
      </c>
      <c r="K72" s="276" t="s">
        <v>370</v>
      </c>
      <c r="L72" s="277"/>
      <c r="M72" s="258"/>
      <c r="N72" s="278"/>
      <c r="O72" s="258"/>
      <c r="P72" s="279" t="s">
        <v>371</v>
      </c>
      <c r="Q72" s="280"/>
      <c r="R72" s="281"/>
      <c r="S72" s="282"/>
      <c r="T72" s="283"/>
      <c r="U72" s="284" t="s">
        <v>372</v>
      </c>
      <c r="V72" s="284" t="s">
        <v>373</v>
      </c>
      <c r="W72" s="285"/>
      <c r="X72" s="282"/>
      <c r="Y72" s="278"/>
      <c r="Z72" s="286"/>
      <c r="AA72" s="287" t="s">
        <v>374</v>
      </c>
      <c r="AB72" s="88"/>
      <c r="AC72" s="88"/>
      <c r="AD72" s="88"/>
      <c r="AE72" s="88"/>
      <c r="AF72" s="88"/>
      <c r="AG72" s="66"/>
      <c r="AH72" s="288" t="s">
        <v>375</v>
      </c>
      <c r="AI72" s="288" t="s">
        <v>376</v>
      </c>
      <c r="AJ72" s="289" t="s">
        <v>377</v>
      </c>
      <c r="AK72" s="176"/>
      <c r="AL72" s="176"/>
      <c r="AM72" s="176"/>
      <c r="AN72" s="176"/>
      <c r="AO72" s="176"/>
      <c r="AP72" s="176"/>
      <c r="AQ72" s="176"/>
      <c r="AR72" s="176"/>
      <c r="AS72" s="176"/>
      <c r="AT72" s="176"/>
      <c r="AU72" s="176"/>
      <c r="AV72" s="176"/>
      <c r="AW72" s="182"/>
      <c r="AX72" s="182"/>
      <c r="AY72" s="182"/>
      <c r="AZ72" s="182"/>
      <c r="BA72" s="182"/>
      <c r="BB72" s="182"/>
    </row>
    <row r="73" ht="21.0" customHeight="1">
      <c r="A73" s="266"/>
      <c r="B73" s="290"/>
      <c r="C73" s="291"/>
      <c r="D73" s="292"/>
      <c r="E73" s="293"/>
      <c r="F73" s="293"/>
      <c r="G73" s="294"/>
      <c r="H73" s="292"/>
      <c r="I73" s="293"/>
      <c r="J73" s="293"/>
      <c r="K73" s="294"/>
      <c r="L73" s="295"/>
      <c r="M73" s="255"/>
      <c r="N73" s="260" t="s">
        <v>378</v>
      </c>
      <c r="O73" s="296"/>
      <c r="P73" s="297"/>
      <c r="Q73" s="298" t="s">
        <v>379</v>
      </c>
      <c r="R73" s="299" t="s">
        <v>380</v>
      </c>
      <c r="S73" s="282"/>
      <c r="T73" s="282"/>
      <c r="U73" s="300" t="s">
        <v>381</v>
      </c>
      <c r="V73" s="300" t="s">
        <v>382</v>
      </c>
      <c r="W73" s="260" t="s">
        <v>383</v>
      </c>
      <c r="X73" s="260" t="s">
        <v>384</v>
      </c>
      <c r="Y73" s="255"/>
      <c r="Z73" s="301"/>
      <c r="AA73" s="230"/>
      <c r="AB73" s="109"/>
      <c r="AC73" s="109"/>
      <c r="AD73" s="109"/>
      <c r="AE73" s="109"/>
      <c r="AF73" s="109"/>
      <c r="AG73" s="76"/>
      <c r="AH73" s="302" t="s">
        <v>385</v>
      </c>
      <c r="AI73" s="303"/>
      <c r="AJ73" s="304" t="s">
        <v>386</v>
      </c>
      <c r="AK73" s="176"/>
      <c r="AL73" s="176"/>
      <c r="AM73" s="176"/>
      <c r="AN73" s="176"/>
      <c r="AO73" s="176"/>
      <c r="AP73" s="176"/>
      <c r="AQ73" s="176"/>
      <c r="AR73" s="176"/>
      <c r="AS73" s="176"/>
      <c r="AT73" s="176"/>
      <c r="AU73" s="176"/>
      <c r="AV73" s="176"/>
      <c r="AW73" s="182"/>
      <c r="AX73" s="182"/>
      <c r="AY73" s="182"/>
      <c r="AZ73" s="182"/>
      <c r="BA73" s="182"/>
      <c r="BB73" s="182"/>
    </row>
    <row r="74" ht="9.0" customHeight="1">
      <c r="A74" s="266"/>
      <c r="B74" s="305"/>
      <c r="C74" s="291"/>
      <c r="D74" s="306"/>
      <c r="E74" s="307"/>
      <c r="F74" s="308"/>
      <c r="G74" s="309"/>
      <c r="H74" s="310"/>
      <c r="I74" s="255"/>
      <c r="J74" s="308"/>
      <c r="K74" s="311"/>
      <c r="L74" s="295"/>
      <c r="M74" s="255"/>
      <c r="N74" s="308"/>
      <c r="O74" s="255"/>
      <c r="P74" s="312"/>
      <c r="Q74" s="280"/>
      <c r="R74" s="313">
        <v>5000.0</v>
      </c>
      <c r="S74" s="314" t="s">
        <v>387</v>
      </c>
      <c r="T74" s="315">
        <v>500.0</v>
      </c>
      <c r="U74" s="316" t="str">
        <f>($L$68-J68*500)/K136</f>
        <v>1.27943987 </v>
      </c>
      <c r="V74" s="285"/>
      <c r="W74" s="285"/>
      <c r="X74" s="285"/>
      <c r="Y74" s="317"/>
      <c r="Z74" s="301"/>
      <c r="AA74" s="318"/>
      <c r="AB74" s="319"/>
      <c r="AC74" s="319"/>
      <c r="AD74" s="319"/>
      <c r="AE74" s="319"/>
      <c r="AF74" s="319"/>
      <c r="AG74" s="320"/>
      <c r="AH74" s="176"/>
      <c r="AI74" s="176"/>
      <c r="AJ74" s="289"/>
      <c r="AK74" s="176"/>
      <c r="AL74" s="176"/>
      <c r="AM74" s="176"/>
      <c r="AN74" s="176"/>
      <c r="AO74" s="176"/>
      <c r="AP74" s="176"/>
      <c r="AQ74" s="176"/>
      <c r="AR74" s="176"/>
      <c r="AS74" s="176"/>
      <c r="AT74" s="176"/>
      <c r="AU74" s="176"/>
      <c r="AV74" s="176"/>
      <c r="AW74" s="182"/>
      <c r="AX74" s="182"/>
      <c r="AY74" s="182"/>
      <c r="AZ74" s="182"/>
      <c r="BA74" s="182"/>
      <c r="BB74" s="182"/>
    </row>
    <row r="75" ht="9.75" customHeight="1">
      <c r="A75" s="321"/>
      <c r="B75" s="208">
        <v>1.0</v>
      </c>
      <c r="C75" s="322" t="s">
        <v>388</v>
      </c>
      <c r="D75" s="323">
        <v>899.0</v>
      </c>
      <c r="E75" s="324">
        <v>0.0</v>
      </c>
      <c r="F75" s="325">
        <v>1516.0</v>
      </c>
      <c r="G75" s="326" t="str">
        <f t="shared" ref="G75:G120" si="1">SUM(D75:F75)</f>
        <v>2,415 </v>
      </c>
      <c r="H75" s="327">
        <v>899.0</v>
      </c>
      <c r="I75" s="328">
        <v>0.0</v>
      </c>
      <c r="J75" s="328">
        <v>1516.0</v>
      </c>
      <c r="K75" s="329" t="str">
        <f t="shared" ref="K75:K97" si="2">SUM(H75:J75)</f>
        <v>2,415 </v>
      </c>
      <c r="L75" s="330" t="str">
        <f t="shared" ref="L75:L120" si="3">+$E$68*G75</f>
        <v>0.686 </v>
      </c>
      <c r="M75" s="202" t="str">
        <f t="shared" ref="M75:M120" si="4">Z75/10</f>
        <v>0</v>
      </c>
      <c r="N75" s="331" t="str">
        <f t="shared" ref="N75:N120" si="5">$Z$136/$G$136</f>
        <v>0.00028 </v>
      </c>
      <c r="O75" s="332" t="str">
        <f t="shared" ref="O75:O120" si="6">ROUND(L75-M75,3)</f>
        <v>0.686 </v>
      </c>
      <c r="P75" s="333">
        <v>0.6</v>
      </c>
      <c r="Q75" s="334" t="str">
        <f t="shared" ref="Q75:Q120" si="7">ROUNDDOWN(D75*P75,-1)</f>
        <v>¥530</v>
      </c>
      <c r="R75" s="313" t="str">
        <f t="shared" ref="R75:R120" si="8">$R$74</f>
        <v>¥5,000</v>
      </c>
      <c r="S75" s="334" t="str">
        <f t="shared" ref="S75:S120" si="9">ROUNDDOWN(O75*R75,-1)</f>
        <v>¥3,430</v>
      </c>
      <c r="T75" s="335" t="str">
        <f t="shared" ref="T75:T115" si="10">$T$74</f>
        <v>¥500</v>
      </c>
      <c r="U75" s="336" t="str">
        <f t="shared" ref="U75:U120" si="11">$U$74</f>
        <v>1.27943987 </v>
      </c>
      <c r="V75" s="335" t="str">
        <f t="shared" ref="V75:V120" si="12">ROUNDDOWN(U75*K75,1)</f>
        <v>¥3,090</v>
      </c>
      <c r="W75" s="335" t="str">
        <f t="shared" ref="W75:W115" si="13">ROUNDDOWN(V75+T75,-1)</f>
        <v>¥3,580</v>
      </c>
      <c r="X75" s="334" t="str">
        <f t="shared" ref="X75:X120" si="14">Q75+S75+W75</f>
        <v>¥7,540</v>
      </c>
      <c r="Y75" s="337" t="str">
        <f t="shared" ref="Y75:Y123" si="15">C75</f>
        <v>大貝 憲三</v>
      </c>
      <c r="Z75" s="338"/>
      <c r="AA75" s="339"/>
      <c r="AB75" s="340" t="s">
        <v>389</v>
      </c>
      <c r="AC75" s="341" t="s">
        <v>390</v>
      </c>
      <c r="AD75" s="176"/>
      <c r="AE75" s="176"/>
      <c r="AF75" s="176"/>
      <c r="AG75" s="342"/>
      <c r="AH75" s="343" t="s">
        <v>388</v>
      </c>
      <c r="AI75" s="343" t="s">
        <v>391</v>
      </c>
      <c r="AJ75" s="344" t="str">
        <f t="shared" ref="AJ75:AJ117" si="16">X75</f>
        <v>¥7,540</v>
      </c>
      <c r="AK75" s="345" t="str">
        <f t="shared" ref="AK75:AK117" si="17">C75</f>
        <v>大貝 憲三</v>
      </c>
      <c r="AL75" s="340"/>
      <c r="AM75" s="341" t="s">
        <v>390</v>
      </c>
      <c r="AN75" s="176"/>
      <c r="AO75" s="176"/>
      <c r="AP75" s="176"/>
      <c r="AQ75" s="176"/>
      <c r="AR75" s="176"/>
      <c r="AS75" s="176"/>
      <c r="AT75" s="176"/>
      <c r="AU75" s="176"/>
      <c r="AV75" s="176"/>
      <c r="AW75" s="182"/>
      <c r="AX75" s="182"/>
      <c r="AY75" s="182"/>
      <c r="AZ75" s="182"/>
      <c r="BA75" s="182"/>
      <c r="BB75" s="182"/>
    </row>
    <row r="76" ht="9.75" customHeight="1">
      <c r="A76" s="321"/>
      <c r="B76" s="208">
        <v>2.0</v>
      </c>
      <c r="C76" s="346" t="s">
        <v>392</v>
      </c>
      <c r="D76" s="347">
        <v>2264.0</v>
      </c>
      <c r="E76" s="348">
        <v>0.0</v>
      </c>
      <c r="F76" s="349">
        <v>0.0</v>
      </c>
      <c r="G76" s="326" t="str">
        <f t="shared" si="1"/>
        <v>2,264 </v>
      </c>
      <c r="H76" s="350">
        <v>2264.0</v>
      </c>
      <c r="I76" s="351">
        <v>0.0</v>
      </c>
      <c r="J76" s="351">
        <v>0.0</v>
      </c>
      <c r="K76" s="352" t="str">
        <f t="shared" si="2"/>
        <v>2,264 </v>
      </c>
      <c r="L76" s="330" t="str">
        <f t="shared" si="3"/>
        <v>0.643 </v>
      </c>
      <c r="M76" s="202" t="str">
        <f t="shared" si="4"/>
        <v>0</v>
      </c>
      <c r="N76" s="331" t="str">
        <f t="shared" si="5"/>
        <v>0.00028 </v>
      </c>
      <c r="O76" s="332" t="str">
        <f t="shared" si="6"/>
        <v>0.643 </v>
      </c>
      <c r="P76" s="333">
        <v>0.6</v>
      </c>
      <c r="Q76" s="334" t="str">
        <f t="shared" si="7"/>
        <v>¥1,350</v>
      </c>
      <c r="R76" s="313" t="str">
        <f t="shared" si="8"/>
        <v>¥5,000</v>
      </c>
      <c r="S76" s="334" t="str">
        <f t="shared" si="9"/>
        <v>¥3,210</v>
      </c>
      <c r="T76" s="335" t="str">
        <f t="shared" si="10"/>
        <v>¥500</v>
      </c>
      <c r="U76" s="336" t="str">
        <f t="shared" si="11"/>
        <v>1.27943987 </v>
      </c>
      <c r="V76" s="335" t="str">
        <f t="shared" si="12"/>
        <v>¥2,897</v>
      </c>
      <c r="W76" s="335" t="str">
        <f t="shared" si="13"/>
        <v>¥3,390</v>
      </c>
      <c r="X76" s="334" t="str">
        <f t="shared" si="14"/>
        <v>¥7,950</v>
      </c>
      <c r="Y76" s="337" t="str">
        <f t="shared" si="15"/>
        <v>大澤 孝二</v>
      </c>
      <c r="Z76" s="353"/>
      <c r="AA76" s="339"/>
      <c r="AB76" s="176"/>
      <c r="AC76" s="176" t="s">
        <v>393</v>
      </c>
      <c r="AD76" s="176"/>
      <c r="AE76" s="176"/>
      <c r="AF76" s="176"/>
      <c r="AG76" s="342"/>
      <c r="AH76" s="343" t="s">
        <v>392</v>
      </c>
      <c r="AI76" s="343" t="s">
        <v>394</v>
      </c>
      <c r="AJ76" s="354" t="str">
        <f t="shared" si="16"/>
        <v>¥7,950</v>
      </c>
      <c r="AK76" s="355" t="str">
        <f t="shared" si="17"/>
        <v>大澤 孝二</v>
      </c>
      <c r="AL76" s="340" t="s">
        <v>395</v>
      </c>
      <c r="AM76" s="176" t="s">
        <v>396</v>
      </c>
      <c r="AN76" s="176"/>
      <c r="AO76" s="176"/>
      <c r="AP76" s="176"/>
      <c r="AQ76" s="176"/>
      <c r="AR76" s="176"/>
      <c r="AS76" s="176"/>
      <c r="AT76" s="176"/>
      <c r="AU76" s="176"/>
      <c r="AV76" s="176"/>
      <c r="AW76" s="182"/>
      <c r="AX76" s="182"/>
      <c r="AY76" s="182"/>
      <c r="AZ76" s="182"/>
      <c r="BA76" s="182"/>
      <c r="BB76" s="182"/>
    </row>
    <row r="77" ht="9.75" customHeight="1">
      <c r="A77" s="321"/>
      <c r="B77" s="208">
        <v>3.0</v>
      </c>
      <c r="C77" s="356" t="s">
        <v>391</v>
      </c>
      <c r="D77" s="347">
        <v>2723.0</v>
      </c>
      <c r="E77" s="348">
        <v>268.0</v>
      </c>
      <c r="F77" s="349">
        <v>0.0</v>
      </c>
      <c r="G77" s="326" t="str">
        <f t="shared" si="1"/>
        <v>2,991 </v>
      </c>
      <c r="H77" s="350">
        <v>2723.0</v>
      </c>
      <c r="I77" s="351">
        <v>268.0</v>
      </c>
      <c r="J77" s="351">
        <v>0.0</v>
      </c>
      <c r="K77" s="352" t="str">
        <f t="shared" si="2"/>
        <v>2,991 </v>
      </c>
      <c r="L77" s="330" t="str">
        <f t="shared" si="3"/>
        <v>0.850 </v>
      </c>
      <c r="M77" s="202" t="str">
        <f t="shared" si="4"/>
        <v>5.1</v>
      </c>
      <c r="N77" s="331" t="str">
        <f t="shared" si="5"/>
        <v>0.00028 </v>
      </c>
      <c r="O77" s="332" t="str">
        <f t="shared" si="6"/>
        <v>-4.250 </v>
      </c>
      <c r="P77" s="333">
        <v>0.6</v>
      </c>
      <c r="Q77" s="334" t="str">
        <f t="shared" si="7"/>
        <v>¥1,630</v>
      </c>
      <c r="R77" s="313" t="str">
        <f t="shared" si="8"/>
        <v>¥5,000</v>
      </c>
      <c r="S77" s="334" t="str">
        <f t="shared" si="9"/>
        <v>¥-21,250</v>
      </c>
      <c r="T77" s="335" t="str">
        <f t="shared" si="10"/>
        <v>¥500</v>
      </c>
      <c r="U77" s="336" t="str">
        <f t="shared" si="11"/>
        <v>1.27943987 </v>
      </c>
      <c r="V77" s="335" t="str">
        <f t="shared" si="12"/>
        <v>¥3,827</v>
      </c>
      <c r="W77" s="335" t="str">
        <f t="shared" si="13"/>
        <v>¥4,320</v>
      </c>
      <c r="X77" s="334" t="str">
        <f t="shared" si="14"/>
        <v>¥-15,300</v>
      </c>
      <c r="Y77" s="337" t="str">
        <f t="shared" si="15"/>
        <v>大澤 栄司</v>
      </c>
      <c r="Z77" s="353">
        <v>51.0</v>
      </c>
      <c r="AA77" s="339"/>
      <c r="AB77" s="340"/>
      <c r="AC77" s="176" t="s">
        <v>397</v>
      </c>
      <c r="AD77" s="176"/>
      <c r="AE77" s="176"/>
      <c r="AF77" s="176"/>
      <c r="AG77" s="342"/>
      <c r="AH77" s="343" t="s">
        <v>398</v>
      </c>
      <c r="AI77" s="343" t="s">
        <v>399</v>
      </c>
      <c r="AJ77" s="354" t="str">
        <f t="shared" si="16"/>
        <v>¥-15,300</v>
      </c>
      <c r="AK77" s="355" t="str">
        <f t="shared" si="17"/>
        <v>大澤 栄司</v>
      </c>
      <c r="AL77" s="357" t="s">
        <v>231</v>
      </c>
      <c r="AM77" s="358" t="s">
        <v>400</v>
      </c>
      <c r="AN77" s="176"/>
      <c r="AO77" s="176"/>
      <c r="AP77" s="176"/>
      <c r="AQ77" s="176"/>
      <c r="AR77" s="176"/>
      <c r="AS77" s="176"/>
      <c r="AT77" s="176"/>
      <c r="AU77" s="176"/>
      <c r="AV77" s="176"/>
      <c r="AW77" s="182"/>
      <c r="AX77" s="182"/>
      <c r="AY77" s="182"/>
      <c r="AZ77" s="182"/>
      <c r="BA77" s="182"/>
      <c r="BB77" s="182"/>
    </row>
    <row r="78" ht="9.75" customHeight="1">
      <c r="A78" s="321"/>
      <c r="B78" s="208">
        <v>4.0</v>
      </c>
      <c r="C78" s="359" t="s">
        <v>398</v>
      </c>
      <c r="D78" s="347">
        <v>635.0</v>
      </c>
      <c r="E78" s="348">
        <v>0.0</v>
      </c>
      <c r="F78" s="349">
        <v>203.0</v>
      </c>
      <c r="G78" s="326" t="str">
        <f t="shared" si="1"/>
        <v>838 </v>
      </c>
      <c r="H78" s="350">
        <v>635.0</v>
      </c>
      <c r="I78" s="351">
        <v>0.0</v>
      </c>
      <c r="J78" s="351">
        <v>203.0</v>
      </c>
      <c r="K78" s="352" t="str">
        <f t="shared" si="2"/>
        <v>838 </v>
      </c>
      <c r="L78" s="330" t="str">
        <f t="shared" si="3"/>
        <v>0.238 </v>
      </c>
      <c r="M78" s="202" t="str">
        <f t="shared" si="4"/>
        <v>0</v>
      </c>
      <c r="N78" s="331" t="str">
        <f t="shared" si="5"/>
        <v>0.00028 </v>
      </c>
      <c r="O78" s="332" t="str">
        <f t="shared" si="6"/>
        <v>0.238 </v>
      </c>
      <c r="P78" s="333">
        <v>0.6</v>
      </c>
      <c r="Q78" s="334" t="str">
        <f t="shared" si="7"/>
        <v>¥380</v>
      </c>
      <c r="R78" s="313" t="str">
        <f t="shared" si="8"/>
        <v>¥5,000</v>
      </c>
      <c r="S78" s="334" t="str">
        <f t="shared" si="9"/>
        <v>¥1,190</v>
      </c>
      <c r="T78" s="335" t="str">
        <f t="shared" si="10"/>
        <v>¥500</v>
      </c>
      <c r="U78" s="336" t="str">
        <f t="shared" si="11"/>
        <v>1.27943987 </v>
      </c>
      <c r="V78" s="335" t="str">
        <f t="shared" si="12"/>
        <v>¥1,072</v>
      </c>
      <c r="W78" s="335" t="str">
        <f t="shared" si="13"/>
        <v>¥1,570</v>
      </c>
      <c r="X78" s="334" t="str">
        <f t="shared" si="14"/>
        <v>¥3,140</v>
      </c>
      <c r="Y78" s="337" t="str">
        <f t="shared" si="15"/>
        <v>大澤 貴人</v>
      </c>
      <c r="Z78" s="353"/>
      <c r="AA78" s="339"/>
      <c r="AB78" s="176"/>
      <c r="AC78" s="176" t="s">
        <v>401</v>
      </c>
      <c r="AD78" s="176"/>
      <c r="AE78" s="176"/>
      <c r="AF78" s="360" t="s">
        <v>402</v>
      </c>
      <c r="AG78" s="342"/>
      <c r="AH78" s="343" t="s">
        <v>403</v>
      </c>
      <c r="AI78" s="343" t="s">
        <v>404</v>
      </c>
      <c r="AJ78" s="354" t="str">
        <f t="shared" si="16"/>
        <v>¥3,140</v>
      </c>
      <c r="AK78" s="355" t="str">
        <f t="shared" si="17"/>
        <v>大澤 貴人</v>
      </c>
      <c r="AL78" s="357" t="s">
        <v>352</v>
      </c>
      <c r="AM78" s="176" t="s">
        <v>405</v>
      </c>
      <c r="AN78" s="176"/>
      <c r="AO78" s="176"/>
      <c r="AP78" s="176"/>
      <c r="AQ78" s="176"/>
      <c r="AR78" s="176"/>
      <c r="AS78" s="176"/>
      <c r="AT78" s="176"/>
      <c r="AU78" s="176"/>
      <c r="AV78" s="176"/>
      <c r="AW78" s="182"/>
      <c r="AX78" s="182"/>
      <c r="AY78" s="182"/>
      <c r="AZ78" s="182"/>
      <c r="BA78" s="182"/>
      <c r="BB78" s="182"/>
    </row>
    <row r="79" ht="9.75" customHeight="1">
      <c r="A79" s="321"/>
      <c r="B79" s="208">
        <v>5.0</v>
      </c>
      <c r="C79" s="359" t="s">
        <v>403</v>
      </c>
      <c r="D79" s="347">
        <v>7156.0</v>
      </c>
      <c r="E79" s="348">
        <v>819.0</v>
      </c>
      <c r="F79" s="349">
        <v>1096.0</v>
      </c>
      <c r="G79" s="326" t="str">
        <f t="shared" si="1"/>
        <v>9,071 </v>
      </c>
      <c r="H79" s="350">
        <v>7156.0</v>
      </c>
      <c r="I79" s="351">
        <v>819.0</v>
      </c>
      <c r="J79" s="351">
        <v>1096.0</v>
      </c>
      <c r="K79" s="352" t="str">
        <f t="shared" si="2"/>
        <v>9,071 </v>
      </c>
      <c r="L79" s="330" t="str">
        <f t="shared" si="3"/>
        <v>2.576 </v>
      </c>
      <c r="M79" s="202" t="str">
        <f t="shared" si="4"/>
        <v>0.5</v>
      </c>
      <c r="N79" s="331" t="str">
        <f t="shared" si="5"/>
        <v>0.00028 </v>
      </c>
      <c r="O79" s="332" t="str">
        <f t="shared" si="6"/>
        <v>2.076 </v>
      </c>
      <c r="P79" s="333">
        <v>0.6</v>
      </c>
      <c r="Q79" s="334" t="str">
        <f t="shared" si="7"/>
        <v>¥4,290</v>
      </c>
      <c r="R79" s="313" t="str">
        <f t="shared" si="8"/>
        <v>¥5,000</v>
      </c>
      <c r="S79" s="334" t="str">
        <f t="shared" si="9"/>
        <v>¥10,380</v>
      </c>
      <c r="T79" s="335" t="str">
        <f t="shared" si="10"/>
        <v>¥500</v>
      </c>
      <c r="U79" s="336" t="str">
        <f t="shared" si="11"/>
        <v>1.27943987 </v>
      </c>
      <c r="V79" s="335" t="str">
        <f t="shared" si="12"/>
        <v>¥11,606</v>
      </c>
      <c r="W79" s="335" t="str">
        <f t="shared" si="13"/>
        <v>¥12,100</v>
      </c>
      <c r="X79" s="334" t="str">
        <f t="shared" si="14"/>
        <v>¥26,770</v>
      </c>
      <c r="Y79" s="337" t="str">
        <f t="shared" si="15"/>
        <v>大澤 設幸</v>
      </c>
      <c r="Z79" s="353">
        <v>5.0</v>
      </c>
      <c r="AA79" s="339"/>
      <c r="AB79" s="357" t="s">
        <v>231</v>
      </c>
      <c r="AC79" s="358" t="s">
        <v>400</v>
      </c>
      <c r="AD79" s="176"/>
      <c r="AE79" s="176"/>
      <c r="AF79" s="176"/>
      <c r="AG79" s="342"/>
      <c r="AH79" s="343" t="s">
        <v>406</v>
      </c>
      <c r="AI79" s="343" t="s">
        <v>407</v>
      </c>
      <c r="AJ79" s="354" t="str">
        <f t="shared" si="16"/>
        <v>¥26,770</v>
      </c>
      <c r="AK79" s="355" t="str">
        <f t="shared" si="17"/>
        <v>大澤 設幸</v>
      </c>
      <c r="AL79" s="357" t="s">
        <v>354</v>
      </c>
      <c r="AM79" s="361" t="s">
        <v>408</v>
      </c>
      <c r="AN79" s="176"/>
      <c r="AO79" s="176"/>
      <c r="AP79" s="176"/>
      <c r="AQ79" s="176"/>
      <c r="AR79" s="176"/>
      <c r="AS79" s="176"/>
      <c r="AT79" s="176"/>
      <c r="AU79" s="176"/>
      <c r="AV79" s="176"/>
      <c r="AW79" s="182"/>
      <c r="AX79" s="182"/>
      <c r="AY79" s="182"/>
      <c r="AZ79" s="182"/>
      <c r="BA79" s="182"/>
      <c r="BB79" s="182"/>
    </row>
    <row r="80" ht="9.75" customHeight="1">
      <c r="A80" s="321"/>
      <c r="B80" s="208">
        <v>6.0</v>
      </c>
      <c r="C80" s="359" t="s">
        <v>406</v>
      </c>
      <c r="D80" s="347">
        <v>2645.0</v>
      </c>
      <c r="E80" s="348">
        <v>5248.0</v>
      </c>
      <c r="F80" s="349">
        <v>1539.0</v>
      </c>
      <c r="G80" s="326" t="str">
        <f t="shared" si="1"/>
        <v>9,432 </v>
      </c>
      <c r="H80" s="350">
        <v>2645.0</v>
      </c>
      <c r="I80" s="351">
        <v>5248.0</v>
      </c>
      <c r="J80" s="351">
        <v>1539.0</v>
      </c>
      <c r="K80" s="352" t="str">
        <f t="shared" si="2"/>
        <v>9,432 </v>
      </c>
      <c r="L80" s="330" t="str">
        <f t="shared" si="3"/>
        <v>2.679 </v>
      </c>
      <c r="M80" s="202" t="str">
        <f t="shared" si="4"/>
        <v>4.3</v>
      </c>
      <c r="N80" s="331" t="str">
        <f t="shared" si="5"/>
        <v>0.00028 </v>
      </c>
      <c r="O80" s="332" t="str">
        <f t="shared" si="6"/>
        <v>-1.621 </v>
      </c>
      <c r="P80" s="333">
        <v>0.6</v>
      </c>
      <c r="Q80" s="334" t="str">
        <f t="shared" si="7"/>
        <v>¥1,580</v>
      </c>
      <c r="R80" s="313" t="str">
        <f t="shared" si="8"/>
        <v>¥5,000</v>
      </c>
      <c r="S80" s="334" t="str">
        <f t="shared" si="9"/>
        <v>¥-8,100</v>
      </c>
      <c r="T80" s="335" t="str">
        <f t="shared" si="10"/>
        <v>¥500</v>
      </c>
      <c r="U80" s="336" t="str">
        <f t="shared" si="11"/>
        <v>1.27943987 </v>
      </c>
      <c r="V80" s="335" t="str">
        <f t="shared" si="12"/>
        <v>¥12,068</v>
      </c>
      <c r="W80" s="335" t="str">
        <f t="shared" si="13"/>
        <v>¥12,560</v>
      </c>
      <c r="X80" s="334" t="str">
        <f t="shared" si="14"/>
        <v>¥6,040</v>
      </c>
      <c r="Y80" s="337" t="str">
        <f t="shared" si="15"/>
        <v>大澤 實清</v>
      </c>
      <c r="Z80" s="353">
        <v>43.0</v>
      </c>
      <c r="AA80" s="339"/>
      <c r="AB80" s="340" t="s">
        <v>409</v>
      </c>
      <c r="AC80" s="176" t="s">
        <v>410</v>
      </c>
      <c r="AD80" s="176"/>
      <c r="AE80" s="176"/>
      <c r="AF80" s="176"/>
      <c r="AG80" s="342"/>
      <c r="AH80" s="343" t="s">
        <v>411</v>
      </c>
      <c r="AI80" s="343" t="s">
        <v>412</v>
      </c>
      <c r="AJ80" s="354" t="str">
        <f t="shared" si="16"/>
        <v>¥6,040</v>
      </c>
      <c r="AK80" s="355" t="str">
        <f t="shared" si="17"/>
        <v>大澤 實清</v>
      </c>
      <c r="AL80" s="357" t="s">
        <v>355</v>
      </c>
      <c r="AM80" s="362" t="s">
        <v>413</v>
      </c>
      <c r="AN80" s="176"/>
      <c r="AO80" s="176"/>
      <c r="AP80" s="176"/>
      <c r="AQ80" s="176"/>
      <c r="AR80" s="176"/>
      <c r="AS80" s="176"/>
      <c r="AT80" s="176"/>
      <c r="AU80" s="176"/>
      <c r="AV80" s="176"/>
      <c r="AW80" s="182"/>
      <c r="AX80" s="182"/>
      <c r="AY80" s="182"/>
      <c r="AZ80" s="182"/>
      <c r="BA80" s="182"/>
      <c r="BB80" s="182"/>
    </row>
    <row r="81" ht="9.75" customHeight="1">
      <c r="A81" s="321"/>
      <c r="B81" s="208">
        <v>7.0</v>
      </c>
      <c r="C81" s="359" t="s">
        <v>411</v>
      </c>
      <c r="D81" s="347">
        <v>0.0</v>
      </c>
      <c r="E81" s="348">
        <v>6708.0</v>
      </c>
      <c r="F81" s="349">
        <v>0.0</v>
      </c>
      <c r="G81" s="326" t="str">
        <f t="shared" si="1"/>
        <v>6,708 </v>
      </c>
      <c r="H81" s="350">
        <v>0.0</v>
      </c>
      <c r="I81" s="351">
        <v>6708.0</v>
      </c>
      <c r="J81" s="351">
        <v>0.0</v>
      </c>
      <c r="K81" s="352" t="str">
        <f t="shared" si="2"/>
        <v>6,708 </v>
      </c>
      <c r="L81" s="330" t="str">
        <f t="shared" si="3"/>
        <v>1.905 </v>
      </c>
      <c r="M81" s="202" t="str">
        <f t="shared" si="4"/>
        <v>0</v>
      </c>
      <c r="N81" s="331" t="str">
        <f t="shared" si="5"/>
        <v>0.00028 </v>
      </c>
      <c r="O81" s="332" t="str">
        <f t="shared" si="6"/>
        <v>1.905 </v>
      </c>
      <c r="P81" s="333">
        <v>0.6</v>
      </c>
      <c r="Q81" s="334" t="str">
        <f t="shared" si="7"/>
        <v>¥0</v>
      </c>
      <c r="R81" s="313" t="str">
        <f t="shared" si="8"/>
        <v>¥5,000</v>
      </c>
      <c r="S81" s="334" t="str">
        <f t="shared" si="9"/>
        <v>¥9,520</v>
      </c>
      <c r="T81" s="335" t="str">
        <f t="shared" si="10"/>
        <v>¥500</v>
      </c>
      <c r="U81" s="336" t="str">
        <f t="shared" si="11"/>
        <v>1.27943987 </v>
      </c>
      <c r="V81" s="335" t="str">
        <f t="shared" si="12"/>
        <v>¥8,582</v>
      </c>
      <c r="W81" s="335" t="str">
        <f t="shared" si="13"/>
        <v>¥9,080</v>
      </c>
      <c r="X81" s="334" t="str">
        <f t="shared" si="14"/>
        <v>¥18,600</v>
      </c>
      <c r="Y81" s="337" t="str">
        <f t="shared" si="15"/>
        <v>小澤 静男</v>
      </c>
      <c r="Z81" s="353"/>
      <c r="AA81" s="339"/>
      <c r="AB81" s="357" t="s">
        <v>352</v>
      </c>
      <c r="AC81" s="176" t="s">
        <v>414</v>
      </c>
      <c r="AD81" s="176"/>
      <c r="AE81" s="176"/>
      <c r="AF81" s="176"/>
      <c r="AG81" s="342"/>
      <c r="AH81" s="343" t="s">
        <v>415</v>
      </c>
      <c r="AI81" s="343" t="s">
        <v>416</v>
      </c>
      <c r="AJ81" s="354" t="str">
        <f t="shared" si="16"/>
        <v>¥18,600</v>
      </c>
      <c r="AK81" s="355" t="str">
        <f t="shared" si="17"/>
        <v>小澤 静男</v>
      </c>
      <c r="AL81" s="357" t="s">
        <v>356</v>
      </c>
      <c r="AM81" s="362" t="s">
        <v>417</v>
      </c>
      <c r="AN81" s="176"/>
      <c r="AO81" s="176"/>
      <c r="AP81" s="176"/>
      <c r="AQ81" s="176"/>
      <c r="AR81" s="176"/>
      <c r="AS81" s="176"/>
      <c r="AT81" s="176"/>
      <c r="AU81" s="176"/>
      <c r="AV81" s="176"/>
      <c r="AW81" s="182"/>
      <c r="AX81" s="182"/>
      <c r="AY81" s="182"/>
      <c r="AZ81" s="182"/>
      <c r="BA81" s="182"/>
      <c r="BB81" s="182"/>
    </row>
    <row r="82" ht="9.75" customHeight="1">
      <c r="A82" s="321"/>
      <c r="B82" s="208">
        <v>8.0</v>
      </c>
      <c r="C82" s="359" t="s">
        <v>415</v>
      </c>
      <c r="D82" s="347">
        <v>0.0</v>
      </c>
      <c r="E82" s="348">
        <v>0.0</v>
      </c>
      <c r="F82" s="349">
        <v>0.0</v>
      </c>
      <c r="G82" s="326" t="str">
        <f t="shared" si="1"/>
        <v>0 </v>
      </c>
      <c r="H82" s="350">
        <v>0.0</v>
      </c>
      <c r="I82" s="351">
        <v>0.0</v>
      </c>
      <c r="J82" s="351">
        <v>0.0</v>
      </c>
      <c r="K82" s="352" t="str">
        <f t="shared" si="2"/>
        <v>0 </v>
      </c>
      <c r="L82" s="330" t="str">
        <f t="shared" si="3"/>
        <v>0.000 </v>
      </c>
      <c r="M82" s="202" t="str">
        <f t="shared" si="4"/>
        <v>0</v>
      </c>
      <c r="N82" s="331" t="str">
        <f t="shared" si="5"/>
        <v>0.00028 </v>
      </c>
      <c r="O82" s="332" t="str">
        <f t="shared" si="6"/>
        <v>0.000 </v>
      </c>
      <c r="P82" s="333">
        <v>0.6</v>
      </c>
      <c r="Q82" s="334" t="str">
        <f t="shared" si="7"/>
        <v>¥0</v>
      </c>
      <c r="R82" s="313" t="str">
        <f t="shared" si="8"/>
        <v>¥5,000</v>
      </c>
      <c r="S82" s="334" t="str">
        <f t="shared" si="9"/>
        <v>¥0</v>
      </c>
      <c r="T82" s="335" t="str">
        <f t="shared" si="10"/>
        <v>¥500</v>
      </c>
      <c r="U82" s="336" t="str">
        <f t="shared" si="11"/>
        <v>1.27943987 </v>
      </c>
      <c r="V82" s="335" t="str">
        <f t="shared" si="12"/>
        <v>¥0</v>
      </c>
      <c r="W82" s="335" t="str">
        <f t="shared" si="13"/>
        <v>¥500</v>
      </c>
      <c r="X82" s="334" t="str">
        <f t="shared" si="14"/>
        <v>¥500</v>
      </c>
      <c r="Y82" s="337" t="str">
        <f t="shared" si="15"/>
        <v>小澤 誠治</v>
      </c>
      <c r="Z82" s="353"/>
      <c r="AA82" s="339"/>
      <c r="AB82" s="340"/>
      <c r="AC82" s="176" t="s">
        <v>418</v>
      </c>
      <c r="AD82" s="176"/>
      <c r="AE82" s="176"/>
      <c r="AF82" s="176"/>
      <c r="AG82" s="342"/>
      <c r="AH82" s="343" t="s">
        <v>69</v>
      </c>
      <c r="AI82" s="343" t="s">
        <v>419</v>
      </c>
      <c r="AJ82" s="354" t="str">
        <f t="shared" si="16"/>
        <v>¥500</v>
      </c>
      <c r="AK82" s="355" t="str">
        <f t="shared" si="17"/>
        <v>小澤 誠治</v>
      </c>
      <c r="AL82" s="357" t="s">
        <v>357</v>
      </c>
      <c r="AM82" s="362" t="s">
        <v>420</v>
      </c>
      <c r="AN82" s="176"/>
      <c r="AO82" s="176"/>
      <c r="AP82" s="176"/>
      <c r="AQ82" s="176"/>
      <c r="AR82" s="176"/>
      <c r="AS82" s="176"/>
      <c r="AT82" s="176"/>
      <c r="AU82" s="176"/>
      <c r="AV82" s="176"/>
      <c r="AW82" s="182"/>
      <c r="AX82" s="182"/>
      <c r="AY82" s="182"/>
      <c r="AZ82" s="182"/>
      <c r="BA82" s="182"/>
      <c r="BB82" s="182"/>
    </row>
    <row r="83" ht="9.75" customHeight="1">
      <c r="A83" s="321"/>
      <c r="B83" s="208">
        <v>9.0</v>
      </c>
      <c r="C83" s="359" t="s">
        <v>69</v>
      </c>
      <c r="D83" s="347">
        <v>2184.0</v>
      </c>
      <c r="E83" s="348">
        <v>3613.0</v>
      </c>
      <c r="F83" s="349">
        <v>1928.0</v>
      </c>
      <c r="G83" s="326" t="str">
        <f t="shared" si="1"/>
        <v>7,725 </v>
      </c>
      <c r="H83" s="363">
        <v>2643.0</v>
      </c>
      <c r="I83" s="351">
        <v>3613.0</v>
      </c>
      <c r="J83" s="364">
        <v>963.0</v>
      </c>
      <c r="K83" s="365" t="str">
        <f t="shared" si="2"/>
        <v>7,219 </v>
      </c>
      <c r="L83" s="330" t="str">
        <f t="shared" si="3"/>
        <v>2.194 </v>
      </c>
      <c r="M83" s="202" t="str">
        <f t="shared" si="4"/>
        <v>0</v>
      </c>
      <c r="N83" s="331" t="str">
        <f t="shared" si="5"/>
        <v>0.00028 </v>
      </c>
      <c r="O83" s="332" t="str">
        <f t="shared" si="6"/>
        <v>2.194 </v>
      </c>
      <c r="P83" s="333">
        <v>0.6</v>
      </c>
      <c r="Q83" s="334" t="str">
        <f t="shared" si="7"/>
        <v>¥1,310</v>
      </c>
      <c r="R83" s="313" t="str">
        <f t="shared" si="8"/>
        <v>¥5,000</v>
      </c>
      <c r="S83" s="334" t="str">
        <f t="shared" si="9"/>
        <v>¥10,970</v>
      </c>
      <c r="T83" s="335" t="str">
        <f t="shared" si="10"/>
        <v>¥500</v>
      </c>
      <c r="U83" s="336" t="str">
        <f t="shared" si="11"/>
        <v>1.27943987 </v>
      </c>
      <c r="V83" s="335" t="str">
        <f t="shared" si="12"/>
        <v>¥9,236</v>
      </c>
      <c r="W83" s="335" t="str">
        <f t="shared" si="13"/>
        <v>¥9,730</v>
      </c>
      <c r="X83" s="334" t="str">
        <f t="shared" si="14"/>
        <v>¥22,010</v>
      </c>
      <c r="Y83" s="337" t="str">
        <f t="shared" si="15"/>
        <v>小澤　博</v>
      </c>
      <c r="Z83" s="353"/>
      <c r="AA83" s="339"/>
      <c r="AB83" s="357" t="s">
        <v>354</v>
      </c>
      <c r="AC83" s="361" t="s">
        <v>408</v>
      </c>
      <c r="AD83" s="176"/>
      <c r="AE83" s="176"/>
      <c r="AF83" s="176"/>
      <c r="AG83" s="342"/>
      <c r="AH83" s="343" t="s">
        <v>421</v>
      </c>
      <c r="AI83" s="343"/>
      <c r="AJ83" s="354" t="str">
        <f t="shared" si="16"/>
        <v>¥22,010</v>
      </c>
      <c r="AK83" s="355" t="str">
        <f t="shared" si="17"/>
        <v>小澤　博</v>
      </c>
      <c r="AL83" s="357" t="s">
        <v>358</v>
      </c>
      <c r="AM83" s="362" t="s">
        <v>422</v>
      </c>
      <c r="AN83" s="176"/>
      <c r="AO83" s="176"/>
      <c r="AP83" s="176"/>
      <c r="AQ83" s="176"/>
      <c r="AR83" s="176"/>
      <c r="AS83" s="176"/>
      <c r="AT83" s="176"/>
      <c r="AU83" s="176"/>
      <c r="AV83" s="176"/>
      <c r="AW83" s="182"/>
      <c r="AX83" s="182"/>
      <c r="AY83" s="182"/>
      <c r="AZ83" s="182"/>
      <c r="BA83" s="182"/>
      <c r="BB83" s="182"/>
    </row>
    <row r="84" ht="9.75" customHeight="1">
      <c r="A84" s="321"/>
      <c r="B84" s="208">
        <v>10.0</v>
      </c>
      <c r="C84" s="359" t="s">
        <v>421</v>
      </c>
      <c r="D84" s="347">
        <v>0.0</v>
      </c>
      <c r="E84" s="348">
        <v>0.0</v>
      </c>
      <c r="F84" s="349">
        <v>284.0</v>
      </c>
      <c r="G84" s="326" t="str">
        <f t="shared" si="1"/>
        <v>284 </v>
      </c>
      <c r="H84" s="350">
        <v>0.0</v>
      </c>
      <c r="I84" s="351">
        <v>0.0</v>
      </c>
      <c r="J84" s="351">
        <v>284.0</v>
      </c>
      <c r="K84" s="352" t="str">
        <f t="shared" si="2"/>
        <v>284 </v>
      </c>
      <c r="L84" s="330" t="str">
        <f t="shared" si="3"/>
        <v>0.081 </v>
      </c>
      <c r="M84" s="202" t="str">
        <f t="shared" si="4"/>
        <v>0</v>
      </c>
      <c r="N84" s="331" t="str">
        <f t="shared" si="5"/>
        <v>0.00028 </v>
      </c>
      <c r="O84" s="332" t="str">
        <f t="shared" si="6"/>
        <v>0.081 </v>
      </c>
      <c r="P84" s="333">
        <v>0.6</v>
      </c>
      <c r="Q84" s="334" t="str">
        <f t="shared" si="7"/>
        <v>¥0</v>
      </c>
      <c r="R84" s="313" t="str">
        <f t="shared" si="8"/>
        <v>¥5,000</v>
      </c>
      <c r="S84" s="334" t="str">
        <f t="shared" si="9"/>
        <v>¥400</v>
      </c>
      <c r="T84" s="335" t="str">
        <f t="shared" si="10"/>
        <v>¥500</v>
      </c>
      <c r="U84" s="336" t="str">
        <f t="shared" si="11"/>
        <v>1.27943987 </v>
      </c>
      <c r="V84" s="335" t="str">
        <f t="shared" si="12"/>
        <v>¥363</v>
      </c>
      <c r="W84" s="335" t="str">
        <f t="shared" si="13"/>
        <v>¥860</v>
      </c>
      <c r="X84" s="334" t="str">
        <f t="shared" si="14"/>
        <v>¥1,260</v>
      </c>
      <c r="Y84" s="337" t="str">
        <f t="shared" si="15"/>
        <v>小澤 トヨ</v>
      </c>
      <c r="Z84" s="353"/>
      <c r="AA84" s="339"/>
      <c r="AB84" s="340"/>
      <c r="AC84" s="176" t="s">
        <v>423</v>
      </c>
      <c r="AD84" s="176"/>
      <c r="AE84" s="176"/>
      <c r="AF84" s="176"/>
      <c r="AG84" s="342"/>
      <c r="AH84" s="343" t="s">
        <v>424</v>
      </c>
      <c r="AI84" s="343"/>
      <c r="AJ84" s="354" t="str">
        <f t="shared" si="16"/>
        <v>¥1,260</v>
      </c>
      <c r="AK84" s="355" t="str">
        <f t="shared" si="17"/>
        <v>小澤 トヨ</v>
      </c>
      <c r="AL84" s="176"/>
      <c r="AM84" s="176"/>
      <c r="AN84" s="176"/>
      <c r="AO84" s="176"/>
      <c r="AP84" s="176"/>
      <c r="AQ84" s="176"/>
      <c r="AR84" s="176"/>
      <c r="AS84" s="176"/>
      <c r="AT84" s="176"/>
      <c r="AU84" s="176"/>
      <c r="AV84" s="176"/>
      <c r="AW84" s="182"/>
      <c r="AX84" s="182"/>
      <c r="AY84" s="182"/>
      <c r="AZ84" s="182"/>
      <c r="BA84" s="182"/>
      <c r="BB84" s="182"/>
    </row>
    <row r="85" ht="9.75" customHeight="1">
      <c r="A85" s="321"/>
      <c r="B85" s="208">
        <v>11.0</v>
      </c>
      <c r="C85" s="359" t="s">
        <v>424</v>
      </c>
      <c r="D85" s="347">
        <v>19140.0</v>
      </c>
      <c r="E85" s="348">
        <v>5280.0</v>
      </c>
      <c r="F85" s="349"/>
      <c r="G85" s="326" t="str">
        <f t="shared" si="1"/>
        <v>24,420 </v>
      </c>
      <c r="H85" s="350">
        <v>19140.0</v>
      </c>
      <c r="I85" s="351">
        <v>5280.0</v>
      </c>
      <c r="J85" s="351">
        <v>0.0</v>
      </c>
      <c r="K85" s="352" t="str">
        <f t="shared" si="2"/>
        <v>24,420 </v>
      </c>
      <c r="L85" s="330" t="str">
        <f t="shared" si="3"/>
        <v>6.936 </v>
      </c>
      <c r="M85" s="202" t="str">
        <f t="shared" si="4"/>
        <v>4.5</v>
      </c>
      <c r="N85" s="331" t="str">
        <f t="shared" si="5"/>
        <v>0.00028 </v>
      </c>
      <c r="O85" s="332" t="str">
        <f t="shared" si="6"/>
        <v>2.436 </v>
      </c>
      <c r="P85" s="333">
        <v>0.6</v>
      </c>
      <c r="Q85" s="334" t="str">
        <f t="shared" si="7"/>
        <v>¥11,480</v>
      </c>
      <c r="R85" s="313" t="str">
        <f t="shared" si="8"/>
        <v>¥5,000</v>
      </c>
      <c r="S85" s="334" t="str">
        <f t="shared" si="9"/>
        <v>¥12,180</v>
      </c>
      <c r="T85" s="335" t="str">
        <f t="shared" si="10"/>
        <v>¥500</v>
      </c>
      <c r="U85" s="336" t="str">
        <f t="shared" si="11"/>
        <v>1.27943987 </v>
      </c>
      <c r="V85" s="335" t="str">
        <f t="shared" si="12"/>
        <v>¥31,244</v>
      </c>
      <c r="W85" s="335" t="str">
        <f t="shared" si="13"/>
        <v>¥31,740</v>
      </c>
      <c r="X85" s="334" t="str">
        <f t="shared" si="14"/>
        <v>¥55,400</v>
      </c>
      <c r="Y85" s="337" t="str">
        <f t="shared" si="15"/>
        <v>柏木 龍治</v>
      </c>
      <c r="Z85" s="353">
        <v>45.0</v>
      </c>
      <c r="AA85" s="339"/>
      <c r="AB85" s="357" t="s">
        <v>355</v>
      </c>
      <c r="AC85" s="362" t="s">
        <v>413</v>
      </c>
      <c r="AD85" s="176"/>
      <c r="AE85" s="176"/>
      <c r="AF85" s="176"/>
      <c r="AG85" s="342"/>
      <c r="AH85" s="343" t="s">
        <v>425</v>
      </c>
      <c r="AI85" s="343"/>
      <c r="AJ85" s="354" t="str">
        <f t="shared" si="16"/>
        <v>¥55,400</v>
      </c>
      <c r="AK85" s="355" t="str">
        <f t="shared" si="17"/>
        <v>柏木 龍治</v>
      </c>
      <c r="AL85" s="176"/>
      <c r="AM85" s="176"/>
      <c r="AN85" s="176"/>
      <c r="AO85" s="176"/>
      <c r="AP85" s="176"/>
      <c r="AQ85" s="176"/>
      <c r="AR85" s="176"/>
      <c r="AS85" s="176"/>
      <c r="AT85" s="176"/>
      <c r="AU85" s="176"/>
      <c r="AV85" s="176"/>
      <c r="AW85" s="182"/>
      <c r="AX85" s="182"/>
      <c r="AY85" s="182"/>
      <c r="AZ85" s="182"/>
      <c r="BA85" s="182"/>
      <c r="BB85" s="182"/>
    </row>
    <row r="86" ht="9.75" customHeight="1">
      <c r="A86" s="321"/>
      <c r="B86" s="208">
        <v>12.0</v>
      </c>
      <c r="C86" s="359" t="s">
        <v>394</v>
      </c>
      <c r="D86" s="347">
        <v>4533.0</v>
      </c>
      <c r="E86" s="348">
        <v>769.0</v>
      </c>
      <c r="F86" s="349">
        <v>5336.0</v>
      </c>
      <c r="G86" s="326" t="str">
        <f t="shared" si="1"/>
        <v>10,638 </v>
      </c>
      <c r="H86" s="363">
        <v>2408.0</v>
      </c>
      <c r="I86" s="351">
        <v>769.0</v>
      </c>
      <c r="J86" s="364">
        <v>1334.0</v>
      </c>
      <c r="K86" s="365" t="str">
        <f t="shared" si="2"/>
        <v>4,511 </v>
      </c>
      <c r="L86" s="330" t="str">
        <f t="shared" si="3"/>
        <v>3.021 </v>
      </c>
      <c r="M86" s="202" t="str">
        <f t="shared" si="4"/>
        <v>7.2</v>
      </c>
      <c r="N86" s="331" t="str">
        <f t="shared" si="5"/>
        <v>0.00028 </v>
      </c>
      <c r="O86" s="332" t="str">
        <f t="shared" si="6"/>
        <v>-4.179 </v>
      </c>
      <c r="P86" s="333">
        <v>0.6</v>
      </c>
      <c r="Q86" s="334" t="str">
        <f t="shared" si="7"/>
        <v>¥2,710</v>
      </c>
      <c r="R86" s="313" t="str">
        <f t="shared" si="8"/>
        <v>¥5,000</v>
      </c>
      <c r="S86" s="334" t="str">
        <f t="shared" si="9"/>
        <v>¥-20,890</v>
      </c>
      <c r="T86" s="335" t="str">
        <f t="shared" si="10"/>
        <v>¥500</v>
      </c>
      <c r="U86" s="336" t="str">
        <f t="shared" si="11"/>
        <v>1.27943987 </v>
      </c>
      <c r="V86" s="335" t="str">
        <f t="shared" si="12"/>
        <v>¥5,772</v>
      </c>
      <c r="W86" s="335" t="str">
        <f t="shared" si="13"/>
        <v>¥6,270</v>
      </c>
      <c r="X86" s="334" t="str">
        <f t="shared" si="14"/>
        <v>¥-11,910</v>
      </c>
      <c r="Y86" s="337" t="str">
        <f t="shared" si="15"/>
        <v>久保田 要</v>
      </c>
      <c r="Z86" s="353">
        <v>72.0</v>
      </c>
      <c r="AA86" s="339"/>
      <c r="AB86" s="340"/>
      <c r="AC86" s="176" t="s">
        <v>426</v>
      </c>
      <c r="AD86" s="176"/>
      <c r="AE86" s="176"/>
      <c r="AF86" s="176"/>
      <c r="AG86" s="342"/>
      <c r="AH86" s="343" t="s">
        <v>427</v>
      </c>
      <c r="AI86" s="343"/>
      <c r="AJ86" s="354" t="str">
        <f t="shared" si="16"/>
        <v>¥-11,910</v>
      </c>
      <c r="AK86" s="355" t="str">
        <f t="shared" si="17"/>
        <v>久保田 要</v>
      </c>
      <c r="AL86" s="176"/>
      <c r="AM86" s="176"/>
      <c r="AN86" s="176"/>
      <c r="AO86" s="176"/>
      <c r="AP86" s="176"/>
      <c r="AQ86" s="176"/>
      <c r="AR86" s="176"/>
      <c r="AS86" s="176"/>
      <c r="AT86" s="176"/>
      <c r="AU86" s="176"/>
      <c r="AV86" s="176"/>
      <c r="AW86" s="182"/>
      <c r="AX86" s="182"/>
      <c r="AY86" s="182"/>
      <c r="AZ86" s="182"/>
      <c r="BA86" s="182"/>
      <c r="BB86" s="182"/>
    </row>
    <row r="87" ht="9.75" customHeight="1">
      <c r="A87" s="366"/>
      <c r="B87" s="367">
        <v>13.0</v>
      </c>
      <c r="C87" s="368" t="s">
        <v>425</v>
      </c>
      <c r="D87" s="369">
        <v>3238.0</v>
      </c>
      <c r="E87" s="370">
        <v>0.0</v>
      </c>
      <c r="F87" s="370">
        <v>0.0</v>
      </c>
      <c r="G87" s="326" t="str">
        <f t="shared" si="1"/>
        <v>3,238 </v>
      </c>
      <c r="H87" s="371">
        <v>3238.0</v>
      </c>
      <c r="I87" s="372">
        <v>0.0</v>
      </c>
      <c r="J87" s="372">
        <v>0.0</v>
      </c>
      <c r="K87" s="373" t="str">
        <f t="shared" si="2"/>
        <v>3,238 </v>
      </c>
      <c r="L87" s="374" t="str">
        <f t="shared" si="3"/>
        <v>0.920 </v>
      </c>
      <c r="M87" s="375" t="str">
        <f t="shared" si="4"/>
        <v>0</v>
      </c>
      <c r="N87" s="376" t="str">
        <f t="shared" si="5"/>
        <v>0.00028 </v>
      </c>
      <c r="O87" s="377" t="str">
        <f t="shared" si="6"/>
        <v>0.920 </v>
      </c>
      <c r="P87" s="378">
        <v>0.6</v>
      </c>
      <c r="Q87" s="379" t="str">
        <f t="shared" si="7"/>
        <v>¥1,940</v>
      </c>
      <c r="R87" s="380" t="str">
        <f t="shared" si="8"/>
        <v>¥5,000</v>
      </c>
      <c r="S87" s="379" t="str">
        <f t="shared" si="9"/>
        <v>¥4,600</v>
      </c>
      <c r="T87" s="381" t="str">
        <f t="shared" si="10"/>
        <v>¥500</v>
      </c>
      <c r="U87" s="382" t="str">
        <f t="shared" si="11"/>
        <v>1.27943987 </v>
      </c>
      <c r="V87" s="381" t="str">
        <f t="shared" si="12"/>
        <v>¥4,143</v>
      </c>
      <c r="W87" s="381" t="str">
        <f t="shared" si="13"/>
        <v>¥4,640</v>
      </c>
      <c r="X87" s="379" t="str">
        <f t="shared" si="14"/>
        <v>¥11,180</v>
      </c>
      <c r="Y87" s="383" t="str">
        <f t="shared" si="15"/>
        <v>小巻 栄治</v>
      </c>
      <c r="Z87" s="384"/>
      <c r="AA87" s="339"/>
      <c r="AB87" s="357" t="s">
        <v>356</v>
      </c>
      <c r="AC87" s="362" t="s">
        <v>417</v>
      </c>
      <c r="AD87" s="176"/>
      <c r="AE87" s="176"/>
      <c r="AF87" s="176"/>
      <c r="AG87" s="342"/>
      <c r="AH87" s="343" t="s">
        <v>428</v>
      </c>
      <c r="AI87" s="343"/>
      <c r="AJ87" s="354" t="str">
        <f t="shared" si="16"/>
        <v>¥11,180</v>
      </c>
      <c r="AK87" s="355" t="str">
        <f t="shared" si="17"/>
        <v>小巻 栄治</v>
      </c>
      <c r="AL87" s="176"/>
      <c r="AM87" s="176"/>
      <c r="AN87" s="176"/>
      <c r="AO87" s="176"/>
      <c r="AP87" s="176"/>
      <c r="AQ87" s="176"/>
      <c r="AR87" s="176"/>
      <c r="AS87" s="176"/>
      <c r="AT87" s="176"/>
      <c r="AU87" s="176"/>
      <c r="AV87" s="176"/>
      <c r="AW87" s="182"/>
      <c r="AX87" s="182"/>
      <c r="AY87" s="182"/>
      <c r="AZ87" s="182"/>
      <c r="BA87" s="182"/>
      <c r="BB87" s="182"/>
    </row>
    <row r="88" ht="9.75" customHeight="1">
      <c r="A88" s="385"/>
      <c r="B88" s="208">
        <v>14.0</v>
      </c>
      <c r="C88" s="368" t="s">
        <v>399</v>
      </c>
      <c r="D88" s="369">
        <v>4056.0</v>
      </c>
      <c r="E88" s="386">
        <v>0.0</v>
      </c>
      <c r="F88" s="349">
        <v>0.0</v>
      </c>
      <c r="G88" s="326" t="str">
        <f t="shared" si="1"/>
        <v>4,056 </v>
      </c>
      <c r="H88" s="350">
        <v>4056.0</v>
      </c>
      <c r="I88" s="351">
        <v>0.0</v>
      </c>
      <c r="J88" s="351">
        <v>0.0</v>
      </c>
      <c r="K88" s="352" t="str">
        <f t="shared" si="2"/>
        <v>4,056 </v>
      </c>
      <c r="L88" s="330" t="str">
        <f t="shared" si="3"/>
        <v>1.152 </v>
      </c>
      <c r="M88" s="202" t="str">
        <f t="shared" si="4"/>
        <v>3.3</v>
      </c>
      <c r="N88" s="331" t="str">
        <f t="shared" si="5"/>
        <v>0.00028 </v>
      </c>
      <c r="O88" s="332" t="str">
        <f t="shared" si="6"/>
        <v>-2.148 </v>
      </c>
      <c r="P88" s="333">
        <v>0.6</v>
      </c>
      <c r="Q88" s="334" t="str">
        <f t="shared" si="7"/>
        <v>¥2,430</v>
      </c>
      <c r="R88" s="313" t="str">
        <f t="shared" si="8"/>
        <v>¥5,000</v>
      </c>
      <c r="S88" s="334" t="str">
        <f t="shared" si="9"/>
        <v>¥-10,740</v>
      </c>
      <c r="T88" s="335" t="str">
        <f t="shared" si="10"/>
        <v>¥500</v>
      </c>
      <c r="U88" s="336" t="str">
        <f t="shared" si="11"/>
        <v>1.27943987 </v>
      </c>
      <c r="V88" s="335" t="str">
        <f t="shared" si="12"/>
        <v>¥5,189</v>
      </c>
      <c r="W88" s="335" t="str">
        <f t="shared" si="13"/>
        <v>¥5,680</v>
      </c>
      <c r="X88" s="334" t="str">
        <f t="shared" si="14"/>
        <v>¥-2,630</v>
      </c>
      <c r="Y88" s="337" t="str">
        <f t="shared" si="15"/>
        <v>小巻 美彦</v>
      </c>
      <c r="Z88" s="353">
        <v>33.0</v>
      </c>
      <c r="AA88" s="339"/>
      <c r="AB88" s="340"/>
      <c r="AC88" s="176" t="s">
        <v>429</v>
      </c>
      <c r="AD88" s="176"/>
      <c r="AE88" s="176"/>
      <c r="AF88" s="176"/>
      <c r="AG88" s="342"/>
      <c r="AH88" s="343" t="s">
        <v>430</v>
      </c>
      <c r="AI88" s="343"/>
      <c r="AJ88" s="354" t="str">
        <f t="shared" si="16"/>
        <v>¥-2,630</v>
      </c>
      <c r="AK88" s="355" t="str">
        <f t="shared" si="17"/>
        <v>小巻 美彦</v>
      </c>
      <c r="AL88" s="176"/>
      <c r="AM88" s="176"/>
      <c r="AN88" s="176"/>
      <c r="AO88" s="176"/>
      <c r="AP88" s="176"/>
      <c r="AQ88" s="176"/>
      <c r="AR88" s="176"/>
      <c r="AS88" s="176"/>
      <c r="AT88" s="176"/>
      <c r="AU88" s="176"/>
      <c r="AV88" s="176"/>
      <c r="AW88" s="182"/>
      <c r="AX88" s="182"/>
      <c r="AY88" s="182"/>
      <c r="AZ88" s="182"/>
      <c r="BA88" s="182"/>
      <c r="BB88" s="182"/>
    </row>
    <row r="89" ht="9.75" customHeight="1">
      <c r="A89" s="321"/>
      <c r="B89" s="367">
        <v>15.0</v>
      </c>
      <c r="C89" s="359" t="s">
        <v>427</v>
      </c>
      <c r="D89" s="347">
        <v>0.0</v>
      </c>
      <c r="E89" s="348">
        <v>191.0</v>
      </c>
      <c r="F89" s="370">
        <v>0.0</v>
      </c>
      <c r="G89" s="326" t="str">
        <f t="shared" si="1"/>
        <v>191 </v>
      </c>
      <c r="H89" s="371">
        <v>0.0</v>
      </c>
      <c r="I89" s="387">
        <v>0.0</v>
      </c>
      <c r="J89" s="372">
        <v>0.0</v>
      </c>
      <c r="K89" s="373" t="str">
        <f t="shared" si="2"/>
        <v>0 </v>
      </c>
      <c r="L89" s="374" t="str">
        <f t="shared" si="3"/>
        <v>0.054 </v>
      </c>
      <c r="M89" s="375" t="str">
        <f t="shared" si="4"/>
        <v>0</v>
      </c>
      <c r="N89" s="376" t="str">
        <f t="shared" si="5"/>
        <v>0.00028 </v>
      </c>
      <c r="O89" s="377" t="str">
        <f t="shared" si="6"/>
        <v>0.054 </v>
      </c>
      <c r="P89" s="378">
        <v>0.6</v>
      </c>
      <c r="Q89" s="334" t="str">
        <f t="shared" si="7"/>
        <v>¥0</v>
      </c>
      <c r="R89" s="313" t="str">
        <f t="shared" si="8"/>
        <v>¥5,000</v>
      </c>
      <c r="S89" s="334" t="str">
        <f t="shared" si="9"/>
        <v>¥270</v>
      </c>
      <c r="T89" s="381" t="str">
        <f t="shared" si="10"/>
        <v>¥500</v>
      </c>
      <c r="U89" s="382" t="str">
        <f t="shared" si="11"/>
        <v>1.27943987 </v>
      </c>
      <c r="V89" s="381" t="str">
        <f t="shared" si="12"/>
        <v>¥0</v>
      </c>
      <c r="W89" s="381" t="str">
        <f t="shared" si="13"/>
        <v>¥500</v>
      </c>
      <c r="X89" s="379" t="str">
        <f t="shared" si="14"/>
        <v>¥770</v>
      </c>
      <c r="Y89" s="383" t="str">
        <f t="shared" si="15"/>
        <v>重田 正史</v>
      </c>
      <c r="Z89" s="384"/>
      <c r="AA89" s="339"/>
      <c r="AB89" s="357" t="s">
        <v>357</v>
      </c>
      <c r="AC89" s="362" t="s">
        <v>420</v>
      </c>
      <c r="AD89" s="176"/>
      <c r="AE89" s="176"/>
      <c r="AF89" s="176"/>
      <c r="AG89" s="342"/>
      <c r="AH89" s="343" t="s">
        <v>431</v>
      </c>
      <c r="AI89" s="343"/>
      <c r="AJ89" s="354" t="str">
        <f t="shared" si="16"/>
        <v>¥770</v>
      </c>
      <c r="AK89" s="355" t="str">
        <f t="shared" si="17"/>
        <v>重田 正史</v>
      </c>
      <c r="AL89" s="176"/>
      <c r="AM89" s="176"/>
      <c r="AN89" s="176"/>
      <c r="AO89" s="176"/>
      <c r="AP89" s="176"/>
      <c r="AQ89" s="176"/>
      <c r="AR89" s="176"/>
      <c r="AS89" s="176"/>
      <c r="AT89" s="176"/>
      <c r="AU89" s="176"/>
      <c r="AV89" s="176"/>
      <c r="AW89" s="182"/>
      <c r="AX89" s="182"/>
      <c r="AY89" s="182"/>
      <c r="AZ89" s="182"/>
      <c r="BA89" s="182"/>
      <c r="BB89" s="182"/>
    </row>
    <row r="90" ht="9.75" customHeight="1">
      <c r="A90" s="321"/>
      <c r="B90" s="208">
        <v>16.0</v>
      </c>
      <c r="C90" s="359" t="s">
        <v>428</v>
      </c>
      <c r="D90" s="347">
        <v>0.0</v>
      </c>
      <c r="E90" s="348">
        <v>0.0</v>
      </c>
      <c r="F90" s="349">
        <v>1006.0</v>
      </c>
      <c r="G90" s="326" t="str">
        <f t="shared" si="1"/>
        <v>1,006 </v>
      </c>
      <c r="H90" s="350">
        <v>0.0</v>
      </c>
      <c r="I90" s="351">
        <v>0.0</v>
      </c>
      <c r="J90" s="351">
        <v>1006.0</v>
      </c>
      <c r="K90" s="352" t="str">
        <f t="shared" si="2"/>
        <v>1,006 </v>
      </c>
      <c r="L90" s="330" t="str">
        <f t="shared" si="3"/>
        <v>0.286 </v>
      </c>
      <c r="M90" s="202" t="str">
        <f t="shared" si="4"/>
        <v>0</v>
      </c>
      <c r="N90" s="331" t="str">
        <f t="shared" si="5"/>
        <v>0.00028 </v>
      </c>
      <c r="O90" s="332" t="str">
        <f t="shared" si="6"/>
        <v>0.286 </v>
      </c>
      <c r="P90" s="333">
        <v>0.6</v>
      </c>
      <c r="Q90" s="334" t="str">
        <f t="shared" si="7"/>
        <v>¥0</v>
      </c>
      <c r="R90" s="313" t="str">
        <f t="shared" si="8"/>
        <v>¥5,000</v>
      </c>
      <c r="S90" s="334" t="str">
        <f t="shared" si="9"/>
        <v>¥1,430</v>
      </c>
      <c r="T90" s="335" t="str">
        <f t="shared" si="10"/>
        <v>¥500</v>
      </c>
      <c r="U90" s="336" t="str">
        <f t="shared" si="11"/>
        <v>1.27943987 </v>
      </c>
      <c r="V90" s="335" t="str">
        <f t="shared" si="12"/>
        <v>¥1,287</v>
      </c>
      <c r="W90" s="335" t="str">
        <f t="shared" si="13"/>
        <v>¥1,780</v>
      </c>
      <c r="X90" s="334" t="str">
        <f t="shared" si="14"/>
        <v>¥3,210</v>
      </c>
      <c r="Y90" s="337" t="str">
        <f t="shared" si="15"/>
        <v>渋谷 誉(イネ)</v>
      </c>
      <c r="Z90" s="353"/>
      <c r="AA90" s="339"/>
      <c r="AB90" s="340"/>
      <c r="AC90" s="176" t="s">
        <v>432</v>
      </c>
      <c r="AD90" s="176"/>
      <c r="AE90" s="176"/>
      <c r="AF90" s="176"/>
      <c r="AG90" s="342"/>
      <c r="AH90" s="343" t="s">
        <v>433</v>
      </c>
      <c r="AI90" s="343"/>
      <c r="AJ90" s="354" t="str">
        <f t="shared" si="16"/>
        <v>¥3,210</v>
      </c>
      <c r="AK90" s="355" t="str">
        <f t="shared" si="17"/>
        <v>渋谷 誉(イネ)</v>
      </c>
      <c r="AL90" s="176"/>
      <c r="AM90" s="176"/>
      <c r="AN90" s="176"/>
      <c r="AO90" s="176"/>
      <c r="AP90" s="176"/>
      <c r="AQ90" s="176"/>
      <c r="AR90" s="176"/>
      <c r="AS90" s="176"/>
      <c r="AT90" s="176"/>
      <c r="AU90" s="176"/>
      <c r="AV90" s="176"/>
      <c r="AW90" s="182"/>
      <c r="AX90" s="182"/>
      <c r="AY90" s="182"/>
      <c r="AZ90" s="182"/>
      <c r="BA90" s="182"/>
      <c r="BB90" s="182"/>
    </row>
    <row r="91" ht="9.75" customHeight="1">
      <c r="A91" s="321"/>
      <c r="B91" s="208">
        <v>17.0</v>
      </c>
      <c r="C91" s="359" t="s">
        <v>430</v>
      </c>
      <c r="D91" s="347">
        <v>2534.0</v>
      </c>
      <c r="E91" s="348">
        <v>639.0</v>
      </c>
      <c r="F91" s="349">
        <v>2449.0</v>
      </c>
      <c r="G91" s="326" t="str">
        <f t="shared" si="1"/>
        <v>5,622 </v>
      </c>
      <c r="H91" s="350">
        <v>2534.0</v>
      </c>
      <c r="I91" s="364">
        <v>2449.0</v>
      </c>
      <c r="J91" s="364">
        <v>639.0</v>
      </c>
      <c r="K91" s="352" t="str">
        <f t="shared" si="2"/>
        <v>5,622 </v>
      </c>
      <c r="L91" s="330" t="str">
        <f t="shared" si="3"/>
        <v>1.597 </v>
      </c>
      <c r="M91" s="202" t="str">
        <f t="shared" si="4"/>
        <v>1</v>
      </c>
      <c r="N91" s="331" t="str">
        <f t="shared" si="5"/>
        <v>0.00028 </v>
      </c>
      <c r="O91" s="332" t="str">
        <f t="shared" si="6"/>
        <v>0.597 </v>
      </c>
      <c r="P91" s="333">
        <v>0.6</v>
      </c>
      <c r="Q91" s="334" t="str">
        <f t="shared" si="7"/>
        <v>¥1,520</v>
      </c>
      <c r="R91" s="313" t="str">
        <f t="shared" si="8"/>
        <v>¥5,000</v>
      </c>
      <c r="S91" s="334" t="str">
        <f t="shared" si="9"/>
        <v>¥2,980</v>
      </c>
      <c r="T91" s="335" t="str">
        <f t="shared" si="10"/>
        <v>¥500</v>
      </c>
      <c r="U91" s="336" t="str">
        <f t="shared" si="11"/>
        <v>1.27943987 </v>
      </c>
      <c r="V91" s="335" t="str">
        <f t="shared" si="12"/>
        <v>¥7,193</v>
      </c>
      <c r="W91" s="335" t="str">
        <f t="shared" si="13"/>
        <v>¥7,690</v>
      </c>
      <c r="X91" s="334" t="str">
        <f t="shared" si="14"/>
        <v>¥12,190</v>
      </c>
      <c r="Y91" s="337" t="str">
        <f t="shared" si="15"/>
        <v>渋谷 悦子</v>
      </c>
      <c r="Z91" s="353">
        <v>10.0</v>
      </c>
      <c r="AA91" s="339"/>
      <c r="AB91" s="357" t="s">
        <v>358</v>
      </c>
      <c r="AC91" s="362" t="s">
        <v>422</v>
      </c>
      <c r="AD91" s="176"/>
      <c r="AE91" s="176"/>
      <c r="AF91" s="176"/>
      <c r="AG91" s="342"/>
      <c r="AH91" s="343" t="s">
        <v>434</v>
      </c>
      <c r="AI91" s="343"/>
      <c r="AJ91" s="354" t="str">
        <f t="shared" si="16"/>
        <v>¥12,190</v>
      </c>
      <c r="AK91" s="355" t="str">
        <f t="shared" si="17"/>
        <v>渋谷 悦子</v>
      </c>
      <c r="AL91" s="176"/>
      <c r="AM91" s="176"/>
      <c r="AN91" s="176"/>
      <c r="AO91" s="176"/>
      <c r="AP91" s="176"/>
      <c r="AQ91" s="176"/>
      <c r="AR91" s="176"/>
      <c r="AS91" s="176"/>
      <c r="AT91" s="176"/>
      <c r="AU91" s="176"/>
      <c r="AV91" s="176"/>
      <c r="AW91" s="182"/>
      <c r="AX91" s="182"/>
      <c r="AY91" s="182"/>
      <c r="AZ91" s="182"/>
      <c r="BA91" s="182"/>
      <c r="BB91" s="182"/>
    </row>
    <row r="92" ht="9.75" customHeight="1">
      <c r="A92" s="321"/>
      <c r="B92" s="208">
        <v>18.0</v>
      </c>
      <c r="C92" s="359" t="s">
        <v>431</v>
      </c>
      <c r="D92" s="347">
        <v>0.0</v>
      </c>
      <c r="E92" s="348">
        <v>0.0</v>
      </c>
      <c r="F92" s="349">
        <v>0.0</v>
      </c>
      <c r="G92" s="326" t="str">
        <f t="shared" si="1"/>
        <v>0 </v>
      </c>
      <c r="H92" s="350">
        <v>0.0</v>
      </c>
      <c r="I92" s="351">
        <v>0.0</v>
      </c>
      <c r="J92" s="351">
        <v>0.0</v>
      </c>
      <c r="K92" s="352" t="str">
        <f t="shared" si="2"/>
        <v>0 </v>
      </c>
      <c r="L92" s="330" t="str">
        <f t="shared" si="3"/>
        <v>0.000 </v>
      </c>
      <c r="M92" s="202" t="str">
        <f t="shared" si="4"/>
        <v>0</v>
      </c>
      <c r="N92" s="331" t="str">
        <f t="shared" si="5"/>
        <v>0.00028 </v>
      </c>
      <c r="O92" s="332" t="str">
        <f t="shared" si="6"/>
        <v>0.000 </v>
      </c>
      <c r="P92" s="333">
        <v>0.6</v>
      </c>
      <c r="Q92" s="334" t="str">
        <f t="shared" si="7"/>
        <v>¥0</v>
      </c>
      <c r="R92" s="313" t="str">
        <f t="shared" si="8"/>
        <v>¥5,000</v>
      </c>
      <c r="S92" s="334" t="str">
        <f t="shared" si="9"/>
        <v>¥0</v>
      </c>
      <c r="T92" s="335" t="str">
        <f t="shared" si="10"/>
        <v>¥500</v>
      </c>
      <c r="U92" s="336" t="str">
        <f t="shared" si="11"/>
        <v>1.27943987 </v>
      </c>
      <c r="V92" s="335" t="str">
        <f t="shared" si="12"/>
        <v>¥0</v>
      </c>
      <c r="W92" s="335" t="str">
        <f t="shared" si="13"/>
        <v>¥500</v>
      </c>
      <c r="X92" s="334" t="str">
        <f t="shared" si="14"/>
        <v>¥500</v>
      </c>
      <c r="Y92" s="337" t="str">
        <f t="shared" si="15"/>
        <v>渋谷 和男</v>
      </c>
      <c r="Z92" s="353"/>
      <c r="AA92" s="339"/>
      <c r="AB92" s="340"/>
      <c r="AC92" s="176" t="s">
        <v>435</v>
      </c>
      <c r="AD92" s="176"/>
      <c r="AE92" s="176"/>
      <c r="AF92" s="176"/>
      <c r="AG92" s="342"/>
      <c r="AH92" s="343" t="s">
        <v>436</v>
      </c>
      <c r="AI92" s="343"/>
      <c r="AJ92" s="354" t="str">
        <f t="shared" si="16"/>
        <v>¥500</v>
      </c>
      <c r="AK92" s="355" t="str">
        <f t="shared" si="17"/>
        <v>渋谷 和男</v>
      </c>
      <c r="AL92" s="176"/>
      <c r="AM92" s="176"/>
      <c r="AN92" s="176"/>
      <c r="AO92" s="176"/>
      <c r="AP92" s="176"/>
      <c r="AQ92" s="176"/>
      <c r="AR92" s="176"/>
      <c r="AS92" s="176"/>
      <c r="AT92" s="176"/>
      <c r="AU92" s="176"/>
      <c r="AV92" s="176"/>
      <c r="AW92" s="182"/>
      <c r="AX92" s="182"/>
      <c r="AY92" s="182"/>
      <c r="AZ92" s="182"/>
      <c r="BA92" s="182"/>
      <c r="BB92" s="182"/>
    </row>
    <row r="93" ht="9.75" customHeight="1">
      <c r="A93" s="321"/>
      <c r="B93" s="208">
        <v>19.0</v>
      </c>
      <c r="C93" s="359" t="s">
        <v>404</v>
      </c>
      <c r="D93" s="347">
        <v>6463.0</v>
      </c>
      <c r="E93" s="348">
        <v>1797.0</v>
      </c>
      <c r="F93" s="349">
        <v>766.0</v>
      </c>
      <c r="G93" s="326" t="str">
        <f t="shared" si="1"/>
        <v>9,026 </v>
      </c>
      <c r="H93" s="350">
        <v>6463.0</v>
      </c>
      <c r="I93" s="364">
        <v>1995.0</v>
      </c>
      <c r="J93" s="351">
        <v>766.0</v>
      </c>
      <c r="K93" s="365" t="str">
        <f t="shared" si="2"/>
        <v>9,224 </v>
      </c>
      <c r="L93" s="330" t="str">
        <f t="shared" si="3"/>
        <v>2.564 </v>
      </c>
      <c r="M93" s="202" t="str">
        <f t="shared" si="4"/>
        <v>13.4</v>
      </c>
      <c r="N93" s="331" t="str">
        <f t="shared" si="5"/>
        <v>0.00028 </v>
      </c>
      <c r="O93" s="388" t="str">
        <f t="shared" si="6"/>
        <v>-10.836 </v>
      </c>
      <c r="P93" s="333">
        <v>0.6</v>
      </c>
      <c r="Q93" s="334" t="str">
        <f t="shared" si="7"/>
        <v>¥3,870</v>
      </c>
      <c r="R93" s="313" t="str">
        <f t="shared" si="8"/>
        <v>¥5,000</v>
      </c>
      <c r="S93" s="334" t="str">
        <f t="shared" si="9"/>
        <v>¥-54,180</v>
      </c>
      <c r="T93" s="335" t="str">
        <f t="shared" si="10"/>
        <v>¥500</v>
      </c>
      <c r="U93" s="336" t="str">
        <f t="shared" si="11"/>
        <v>1.27943987 </v>
      </c>
      <c r="V93" s="335" t="str">
        <f t="shared" si="12"/>
        <v>¥11,802</v>
      </c>
      <c r="W93" s="335" t="str">
        <f t="shared" si="13"/>
        <v>¥12,300</v>
      </c>
      <c r="X93" s="334" t="str">
        <f t="shared" si="14"/>
        <v>¥-38,010</v>
      </c>
      <c r="Y93" s="337" t="str">
        <f t="shared" si="15"/>
        <v>渋谷 重憲(精一)</v>
      </c>
      <c r="Z93" s="353">
        <v>134.0</v>
      </c>
      <c r="AA93" s="339"/>
      <c r="AB93" s="176"/>
      <c r="AC93" s="176"/>
      <c r="AD93" s="176"/>
      <c r="AE93" s="176"/>
      <c r="AF93" s="176"/>
      <c r="AG93" s="342"/>
      <c r="AH93" s="343" t="s">
        <v>437</v>
      </c>
      <c r="AI93" s="343"/>
      <c r="AJ93" s="354" t="str">
        <f t="shared" si="16"/>
        <v>¥-38,010</v>
      </c>
      <c r="AK93" s="355" t="str">
        <f t="shared" si="17"/>
        <v>渋谷 重憲(精一)</v>
      </c>
      <c r="AL93" s="176"/>
      <c r="AM93" s="176"/>
      <c r="AN93" s="176"/>
      <c r="AO93" s="176"/>
      <c r="AP93" s="176"/>
      <c r="AQ93" s="176"/>
      <c r="AR93" s="176"/>
      <c r="AS93" s="176"/>
      <c r="AT93" s="176"/>
      <c r="AU93" s="176"/>
      <c r="AV93" s="176"/>
      <c r="AW93" s="182"/>
      <c r="AX93" s="182"/>
      <c r="AY93" s="182"/>
      <c r="AZ93" s="182"/>
      <c r="BA93" s="182"/>
      <c r="BB93" s="182"/>
    </row>
    <row r="94" ht="9.75" customHeight="1">
      <c r="A94" s="321"/>
      <c r="B94" s="208">
        <v>20.0</v>
      </c>
      <c r="C94" s="359" t="s">
        <v>407</v>
      </c>
      <c r="D94" s="347">
        <v>0.0</v>
      </c>
      <c r="E94" s="348">
        <v>4212.0</v>
      </c>
      <c r="F94" s="349"/>
      <c r="G94" s="326" t="str">
        <f t="shared" si="1"/>
        <v>4,212 </v>
      </c>
      <c r="H94" s="350">
        <v>0.0</v>
      </c>
      <c r="I94" s="351">
        <v>4212.0</v>
      </c>
      <c r="J94" s="351">
        <v>0.0</v>
      </c>
      <c r="K94" s="352" t="str">
        <f t="shared" si="2"/>
        <v>4,212 </v>
      </c>
      <c r="L94" s="330" t="str">
        <f t="shared" si="3"/>
        <v>1.196 </v>
      </c>
      <c r="M94" s="202" t="str">
        <f t="shared" si="4"/>
        <v>7.6</v>
      </c>
      <c r="N94" s="331" t="str">
        <f t="shared" si="5"/>
        <v>0.00028 </v>
      </c>
      <c r="O94" s="332" t="str">
        <f t="shared" si="6"/>
        <v>-6.404 </v>
      </c>
      <c r="P94" s="333">
        <v>0.6</v>
      </c>
      <c r="Q94" s="334" t="str">
        <f t="shared" si="7"/>
        <v>¥0</v>
      </c>
      <c r="R94" s="313" t="str">
        <f t="shared" si="8"/>
        <v>¥5,000</v>
      </c>
      <c r="S94" s="334" t="str">
        <f t="shared" si="9"/>
        <v>¥-32,020</v>
      </c>
      <c r="T94" s="335" t="str">
        <f t="shared" si="10"/>
        <v>¥500</v>
      </c>
      <c r="U94" s="336" t="str">
        <f t="shared" si="11"/>
        <v>1.27943987 </v>
      </c>
      <c r="V94" s="335" t="str">
        <f t="shared" si="12"/>
        <v>¥5,389</v>
      </c>
      <c r="W94" s="335" t="str">
        <f t="shared" si="13"/>
        <v>¥5,880</v>
      </c>
      <c r="X94" s="334" t="str">
        <f t="shared" si="14"/>
        <v>¥-26,140</v>
      </c>
      <c r="Y94" s="337" t="str">
        <f t="shared" si="15"/>
        <v>澁谷 真一</v>
      </c>
      <c r="Z94" s="353">
        <v>76.0</v>
      </c>
      <c r="AA94" s="339"/>
      <c r="AB94" s="176"/>
      <c r="AC94" s="176"/>
      <c r="AD94" s="176"/>
      <c r="AE94" s="176"/>
      <c r="AF94" s="176"/>
      <c r="AG94" s="389" t="s">
        <v>438</v>
      </c>
      <c r="AH94" s="343" t="s">
        <v>439</v>
      </c>
      <c r="AI94" s="343"/>
      <c r="AJ94" s="354" t="str">
        <f t="shared" si="16"/>
        <v>¥-26,140</v>
      </c>
      <c r="AK94" s="355" t="str">
        <f t="shared" si="17"/>
        <v>澁谷 真一</v>
      </c>
      <c r="AL94" s="176"/>
      <c r="AM94" s="176"/>
      <c r="AN94" s="176"/>
      <c r="AO94" s="176"/>
      <c r="AP94" s="176"/>
      <c r="AQ94" s="176"/>
      <c r="AR94" s="176"/>
      <c r="AS94" s="176"/>
      <c r="AT94" s="176"/>
      <c r="AU94" s="176"/>
      <c r="AV94" s="176"/>
      <c r="AW94" s="182"/>
      <c r="AX94" s="182"/>
      <c r="AY94" s="182"/>
      <c r="AZ94" s="182"/>
      <c r="BA94" s="182"/>
      <c r="BB94" s="182"/>
    </row>
    <row r="95" ht="9.75" customHeight="1">
      <c r="A95" s="321"/>
      <c r="B95" s="208">
        <v>21.0</v>
      </c>
      <c r="C95" s="359" t="s">
        <v>433</v>
      </c>
      <c r="D95" s="347">
        <v>1867.0</v>
      </c>
      <c r="E95" s="348">
        <v>2402.0</v>
      </c>
      <c r="F95" s="349">
        <v>0.0</v>
      </c>
      <c r="G95" s="326" t="str">
        <f t="shared" si="1"/>
        <v>4,269 </v>
      </c>
      <c r="H95" s="363">
        <v>0.0</v>
      </c>
      <c r="I95" s="364">
        <v>0.0</v>
      </c>
      <c r="J95" s="351">
        <v>0.0</v>
      </c>
      <c r="K95" s="365" t="str">
        <f t="shared" si="2"/>
        <v>0 </v>
      </c>
      <c r="L95" s="330" t="str">
        <f t="shared" si="3"/>
        <v>1.212 </v>
      </c>
      <c r="M95" s="202" t="str">
        <f t="shared" si="4"/>
        <v>0</v>
      </c>
      <c r="N95" s="331" t="str">
        <f t="shared" si="5"/>
        <v>0.00028 </v>
      </c>
      <c r="O95" s="388" t="str">
        <f t="shared" si="6"/>
        <v>1.212 </v>
      </c>
      <c r="P95" s="333">
        <v>0.6</v>
      </c>
      <c r="Q95" s="334" t="str">
        <f t="shared" si="7"/>
        <v>¥1,120</v>
      </c>
      <c r="R95" s="313" t="str">
        <f t="shared" si="8"/>
        <v>¥5,000</v>
      </c>
      <c r="S95" s="334" t="str">
        <f t="shared" si="9"/>
        <v>¥6,060</v>
      </c>
      <c r="T95" s="335" t="str">
        <f t="shared" si="10"/>
        <v>¥500</v>
      </c>
      <c r="U95" s="336" t="str">
        <f t="shared" si="11"/>
        <v>1.27943987 </v>
      </c>
      <c r="V95" s="335" t="str">
        <f t="shared" si="12"/>
        <v>¥0</v>
      </c>
      <c r="W95" s="335" t="str">
        <f t="shared" si="13"/>
        <v>¥500</v>
      </c>
      <c r="X95" s="334" t="str">
        <f t="shared" si="14"/>
        <v>¥7,680</v>
      </c>
      <c r="Y95" s="337" t="str">
        <f t="shared" si="15"/>
        <v>澁谷 孝之</v>
      </c>
      <c r="Z95" s="353"/>
      <c r="AA95" s="339"/>
      <c r="AB95" s="176"/>
      <c r="AC95" s="176"/>
      <c r="AD95" s="176"/>
      <c r="AE95" s="176"/>
      <c r="AF95" s="340"/>
      <c r="AG95" s="390" t="str">
        <f>+-$L$68+$X$135-$Q$135</f>
        <v>¥290</v>
      </c>
      <c r="AH95" s="343" t="s">
        <v>440</v>
      </c>
      <c r="AI95" s="343"/>
      <c r="AJ95" s="354" t="str">
        <f t="shared" si="16"/>
        <v>¥7,680</v>
      </c>
      <c r="AK95" s="355" t="str">
        <f t="shared" si="17"/>
        <v>澁谷 孝之</v>
      </c>
      <c r="AL95" s="176"/>
      <c r="AM95" s="340"/>
      <c r="AN95" s="176"/>
      <c r="AO95" s="176"/>
      <c r="AP95" s="176"/>
      <c r="AQ95" s="176"/>
      <c r="AR95" s="176"/>
      <c r="AS95" s="176"/>
      <c r="AT95" s="176"/>
      <c r="AU95" s="176"/>
      <c r="AV95" s="176"/>
      <c r="AW95" s="182"/>
      <c r="AX95" s="182"/>
      <c r="AY95" s="182"/>
      <c r="AZ95" s="182"/>
      <c r="BA95" s="182"/>
      <c r="BB95" s="182"/>
    </row>
    <row r="96" ht="9.75" customHeight="1">
      <c r="A96" s="321"/>
      <c r="B96" s="208">
        <v>22.0</v>
      </c>
      <c r="C96" s="359" t="s">
        <v>434</v>
      </c>
      <c r="D96" s="347">
        <v>0.0</v>
      </c>
      <c r="E96" s="348">
        <v>0.0</v>
      </c>
      <c r="F96" s="349">
        <v>363.0</v>
      </c>
      <c r="G96" s="326" t="str">
        <f t="shared" si="1"/>
        <v>363 </v>
      </c>
      <c r="H96" s="350">
        <v>0.0</v>
      </c>
      <c r="I96" s="351">
        <v>0.0</v>
      </c>
      <c r="J96" s="351">
        <v>363.0</v>
      </c>
      <c r="K96" s="391" t="str">
        <f t="shared" si="2"/>
        <v>363 </v>
      </c>
      <c r="L96" s="330" t="str">
        <f t="shared" si="3"/>
        <v>0.103 </v>
      </c>
      <c r="M96" s="202" t="str">
        <f t="shared" si="4"/>
        <v>0</v>
      </c>
      <c r="N96" s="331" t="str">
        <f t="shared" si="5"/>
        <v>0.00028 </v>
      </c>
      <c r="O96" s="332" t="str">
        <f t="shared" si="6"/>
        <v>0.103 </v>
      </c>
      <c r="P96" s="333">
        <v>0.6</v>
      </c>
      <c r="Q96" s="334" t="str">
        <f t="shared" si="7"/>
        <v>¥0</v>
      </c>
      <c r="R96" s="313" t="str">
        <f t="shared" si="8"/>
        <v>¥5,000</v>
      </c>
      <c r="S96" s="334" t="str">
        <f t="shared" si="9"/>
        <v>¥510</v>
      </c>
      <c r="T96" s="335" t="str">
        <f t="shared" si="10"/>
        <v>¥500</v>
      </c>
      <c r="U96" s="336" t="str">
        <f t="shared" si="11"/>
        <v>1.27943987 </v>
      </c>
      <c r="V96" s="335" t="str">
        <f t="shared" si="12"/>
        <v>¥464</v>
      </c>
      <c r="W96" s="335" t="str">
        <f t="shared" si="13"/>
        <v>¥960</v>
      </c>
      <c r="X96" s="334" t="str">
        <f t="shared" si="14"/>
        <v>¥1,470</v>
      </c>
      <c r="Y96" s="337" t="str">
        <f t="shared" si="15"/>
        <v>渋谷 彰彦</v>
      </c>
      <c r="Z96" s="353"/>
      <c r="AA96" s="339"/>
      <c r="AB96" s="176"/>
      <c r="AC96" s="176"/>
      <c r="AD96" s="176"/>
      <c r="AE96" s="176"/>
      <c r="AF96" s="340"/>
      <c r="AG96" s="392" t="s">
        <v>441</v>
      </c>
      <c r="AH96" s="343" t="s">
        <v>442</v>
      </c>
      <c r="AI96" s="343"/>
      <c r="AJ96" s="354" t="str">
        <f t="shared" si="16"/>
        <v>¥1,470</v>
      </c>
      <c r="AK96" s="355" t="str">
        <f t="shared" si="17"/>
        <v>渋谷 彰彦</v>
      </c>
      <c r="AL96" s="176"/>
      <c r="AM96" s="340"/>
      <c r="AN96" s="176"/>
      <c r="AO96" s="176"/>
      <c r="AP96" s="176"/>
      <c r="AQ96" s="176"/>
      <c r="AR96" s="176"/>
      <c r="AS96" s="176"/>
      <c r="AT96" s="176"/>
      <c r="AU96" s="176"/>
      <c r="AV96" s="176"/>
      <c r="AW96" s="182"/>
      <c r="AX96" s="182"/>
      <c r="AY96" s="182"/>
      <c r="AZ96" s="182"/>
      <c r="BA96" s="182"/>
      <c r="BB96" s="182"/>
    </row>
    <row r="97" ht="9.75" customHeight="1">
      <c r="A97" s="321"/>
      <c r="B97" s="208">
        <v>23.0</v>
      </c>
      <c r="C97" s="359" t="s">
        <v>436</v>
      </c>
      <c r="D97" s="347">
        <v>0.0</v>
      </c>
      <c r="E97" s="348">
        <v>0.0</v>
      </c>
      <c r="F97" s="349">
        <v>2681.0</v>
      </c>
      <c r="G97" s="326" t="str">
        <f t="shared" si="1"/>
        <v>2,681 </v>
      </c>
      <c r="H97" s="350">
        <v>0.0</v>
      </c>
      <c r="I97" s="364">
        <v>5504.0</v>
      </c>
      <c r="J97" s="351">
        <v>2681.0</v>
      </c>
      <c r="K97" s="365" t="str">
        <f t="shared" si="2"/>
        <v>8,185 </v>
      </c>
      <c r="L97" s="330" t="str">
        <f t="shared" si="3"/>
        <v>0.761 </v>
      </c>
      <c r="M97" s="202" t="str">
        <f t="shared" si="4"/>
        <v>0</v>
      </c>
      <c r="N97" s="331" t="str">
        <f t="shared" si="5"/>
        <v>0.00028 </v>
      </c>
      <c r="O97" s="332" t="str">
        <f t="shared" si="6"/>
        <v>0.761 </v>
      </c>
      <c r="P97" s="333">
        <v>0.6</v>
      </c>
      <c r="Q97" s="334" t="str">
        <f t="shared" si="7"/>
        <v>¥0</v>
      </c>
      <c r="R97" s="313" t="str">
        <f t="shared" si="8"/>
        <v>¥5,000</v>
      </c>
      <c r="S97" s="334" t="str">
        <f t="shared" si="9"/>
        <v>¥3,800</v>
      </c>
      <c r="T97" s="335" t="str">
        <f t="shared" si="10"/>
        <v>¥500</v>
      </c>
      <c r="U97" s="336" t="str">
        <f t="shared" si="11"/>
        <v>1.27943987 </v>
      </c>
      <c r="V97" s="335" t="str">
        <f t="shared" si="12"/>
        <v>¥10,472</v>
      </c>
      <c r="W97" s="335" t="str">
        <f t="shared" si="13"/>
        <v>¥10,970</v>
      </c>
      <c r="X97" s="334" t="str">
        <f t="shared" si="14"/>
        <v>¥14,770</v>
      </c>
      <c r="Y97" s="337" t="str">
        <f t="shared" si="15"/>
        <v>渋谷 洋一</v>
      </c>
      <c r="Z97" s="353"/>
      <c r="AA97" s="339"/>
      <c r="AB97" s="176"/>
      <c r="AC97" s="176"/>
      <c r="AD97" s="176"/>
      <c r="AE97" s="176"/>
      <c r="AF97" s="340"/>
      <c r="AG97" s="342"/>
      <c r="AH97" s="343" t="s">
        <v>443</v>
      </c>
      <c r="AI97" s="343"/>
      <c r="AJ97" s="354" t="str">
        <f t="shared" si="16"/>
        <v>¥14,770</v>
      </c>
      <c r="AK97" s="355" t="str">
        <f t="shared" si="17"/>
        <v>渋谷 洋一</v>
      </c>
      <c r="AL97" s="176"/>
      <c r="AM97" s="176"/>
      <c r="AN97" s="176"/>
      <c r="AO97" s="176"/>
      <c r="AP97" s="176"/>
      <c r="AQ97" s="176"/>
      <c r="AR97" s="176"/>
      <c r="AS97" s="176"/>
      <c r="AT97" s="176"/>
      <c r="AU97" s="176"/>
      <c r="AV97" s="176"/>
      <c r="AW97" s="182"/>
      <c r="AX97" s="182"/>
      <c r="AY97" s="182"/>
      <c r="AZ97" s="182"/>
      <c r="BA97" s="182"/>
      <c r="BB97" s="182"/>
    </row>
    <row r="98" ht="9.75" customHeight="1">
      <c r="A98" s="321"/>
      <c r="B98" s="208">
        <v>24.0</v>
      </c>
      <c r="C98" s="359" t="s">
        <v>437</v>
      </c>
      <c r="D98" s="347">
        <v>0.0</v>
      </c>
      <c r="E98" s="348">
        <v>0.0</v>
      </c>
      <c r="F98" s="349">
        <v>0.0</v>
      </c>
      <c r="G98" s="326" t="str">
        <f t="shared" si="1"/>
        <v>0 </v>
      </c>
      <c r="H98" s="350">
        <v>0.0</v>
      </c>
      <c r="I98" s="351">
        <v>0.0</v>
      </c>
      <c r="J98" s="351">
        <v>0.0</v>
      </c>
      <c r="K98" s="352">
        <v>0.0</v>
      </c>
      <c r="L98" s="330" t="str">
        <f t="shared" si="3"/>
        <v>0.000 </v>
      </c>
      <c r="M98" s="202" t="str">
        <f t="shared" si="4"/>
        <v>0</v>
      </c>
      <c r="N98" s="331" t="str">
        <f t="shared" si="5"/>
        <v>0.00028 </v>
      </c>
      <c r="O98" s="332" t="str">
        <f t="shared" si="6"/>
        <v>0.000 </v>
      </c>
      <c r="P98" s="333">
        <v>0.6</v>
      </c>
      <c r="Q98" s="334" t="str">
        <f t="shared" si="7"/>
        <v>¥0</v>
      </c>
      <c r="R98" s="313" t="str">
        <f t="shared" si="8"/>
        <v>¥5,000</v>
      </c>
      <c r="S98" s="334" t="str">
        <f t="shared" si="9"/>
        <v>¥0</v>
      </c>
      <c r="T98" s="335" t="str">
        <f t="shared" si="10"/>
        <v>¥500</v>
      </c>
      <c r="U98" s="336" t="str">
        <f t="shared" si="11"/>
        <v>1.27943987 </v>
      </c>
      <c r="V98" s="335" t="str">
        <f t="shared" si="12"/>
        <v>¥0</v>
      </c>
      <c r="W98" s="335" t="str">
        <f t="shared" si="13"/>
        <v>¥500</v>
      </c>
      <c r="X98" s="334" t="str">
        <f t="shared" si="14"/>
        <v>¥500</v>
      </c>
      <c r="Y98" s="337" t="str">
        <f t="shared" si="15"/>
        <v>鈴木 キヨ江</v>
      </c>
      <c r="Z98" s="353"/>
      <c r="AA98" s="339" t="s">
        <v>444</v>
      </c>
      <c r="AB98" s="176"/>
      <c r="AC98" s="176"/>
      <c r="AD98" s="176"/>
      <c r="AE98" s="176"/>
      <c r="AF98" s="340"/>
      <c r="AG98" s="342"/>
      <c r="AH98" s="343" t="s">
        <v>445</v>
      </c>
      <c r="AI98" s="343"/>
      <c r="AJ98" s="354" t="str">
        <f t="shared" si="16"/>
        <v>¥500</v>
      </c>
      <c r="AK98" s="393" t="str">
        <f t="shared" si="17"/>
        <v>鈴木 キヨ江</v>
      </c>
      <c r="AL98" s="176"/>
      <c r="AM98" s="176"/>
      <c r="AN98" s="176"/>
      <c r="AO98" s="176"/>
      <c r="AP98" s="176"/>
      <c r="AQ98" s="176"/>
      <c r="AR98" s="176"/>
      <c r="AS98" s="176"/>
      <c r="AT98" s="176"/>
      <c r="AU98" s="176"/>
      <c r="AV98" s="176"/>
      <c r="AW98" s="182"/>
      <c r="AX98" s="182"/>
      <c r="AY98" s="182"/>
      <c r="AZ98" s="182"/>
      <c r="BA98" s="182"/>
      <c r="BB98" s="182"/>
    </row>
    <row r="99" ht="9.75" customHeight="1">
      <c r="A99" s="321"/>
      <c r="B99" s="208">
        <v>25.0</v>
      </c>
      <c r="C99" s="359" t="s">
        <v>439</v>
      </c>
      <c r="D99" s="394">
        <v>16154.0</v>
      </c>
      <c r="E99" s="348">
        <v>2901.0</v>
      </c>
      <c r="F99" s="349">
        <v>0.0</v>
      </c>
      <c r="G99" s="326" t="str">
        <f t="shared" si="1"/>
        <v>19,055 </v>
      </c>
      <c r="H99" s="350">
        <v>16154.0</v>
      </c>
      <c r="I99" s="351">
        <v>2901.0</v>
      </c>
      <c r="J99" s="351">
        <v>0.0</v>
      </c>
      <c r="K99" s="352" t="str">
        <f t="shared" ref="K99:K120" si="18">SUM(H99:J99)</f>
        <v>19,055 </v>
      </c>
      <c r="L99" s="330" t="str">
        <f t="shared" si="3"/>
        <v>5.412 </v>
      </c>
      <c r="M99" s="202" t="str">
        <f t="shared" si="4"/>
        <v>6.9</v>
      </c>
      <c r="N99" s="331" t="str">
        <f t="shared" si="5"/>
        <v>0.00028 </v>
      </c>
      <c r="O99" s="332" t="str">
        <f t="shared" si="6"/>
        <v>-1.488 </v>
      </c>
      <c r="P99" s="333">
        <v>0.6</v>
      </c>
      <c r="Q99" s="334" t="str">
        <f t="shared" si="7"/>
        <v>¥9,690</v>
      </c>
      <c r="R99" s="313" t="str">
        <f t="shared" si="8"/>
        <v>¥5,000</v>
      </c>
      <c r="S99" s="334" t="str">
        <f t="shared" si="9"/>
        <v>¥-7,440</v>
      </c>
      <c r="T99" s="335" t="str">
        <f t="shared" si="10"/>
        <v>¥500</v>
      </c>
      <c r="U99" s="336" t="str">
        <f t="shared" si="11"/>
        <v>1.27943987 </v>
      </c>
      <c r="V99" s="335" t="str">
        <f t="shared" si="12"/>
        <v>¥24,380</v>
      </c>
      <c r="W99" s="335" t="str">
        <f t="shared" si="13"/>
        <v>¥24,870</v>
      </c>
      <c r="X99" s="334" t="str">
        <f t="shared" si="14"/>
        <v>¥27,120</v>
      </c>
      <c r="Y99" s="337" t="str">
        <f t="shared" si="15"/>
        <v>芹澤 智</v>
      </c>
      <c r="Z99" s="353">
        <v>69.0</v>
      </c>
      <c r="AA99" s="339" t="s">
        <v>446</v>
      </c>
      <c r="AB99" s="176"/>
      <c r="AC99" s="176"/>
      <c r="AD99" s="176"/>
      <c r="AE99" s="176"/>
      <c r="AF99" s="176"/>
      <c r="AG99" s="342"/>
      <c r="AH99" s="343" t="s">
        <v>447</v>
      </c>
      <c r="AI99" s="343"/>
      <c r="AJ99" s="354" t="str">
        <f t="shared" si="16"/>
        <v>¥27,120</v>
      </c>
      <c r="AK99" s="355" t="str">
        <f t="shared" si="17"/>
        <v>芹澤 智</v>
      </c>
      <c r="AL99" s="176"/>
      <c r="AM99" s="176"/>
      <c r="AN99" s="176"/>
      <c r="AO99" s="176"/>
      <c r="AP99" s="176"/>
      <c r="AQ99" s="176"/>
      <c r="AR99" s="176"/>
      <c r="AS99" s="176"/>
      <c r="AT99" s="176"/>
      <c r="AU99" s="176"/>
      <c r="AV99" s="176"/>
      <c r="AW99" s="182"/>
      <c r="AX99" s="182"/>
      <c r="AY99" s="182"/>
      <c r="AZ99" s="182"/>
      <c r="BA99" s="182"/>
      <c r="BB99" s="182"/>
    </row>
    <row r="100" ht="9.75" customHeight="1">
      <c r="A100" s="321"/>
      <c r="B100" s="208">
        <v>26.0</v>
      </c>
      <c r="C100" s="359" t="s">
        <v>440</v>
      </c>
      <c r="D100" s="347">
        <v>23058.0</v>
      </c>
      <c r="E100" s="348">
        <v>0.0</v>
      </c>
      <c r="F100" s="349">
        <v>0.0</v>
      </c>
      <c r="G100" s="326" t="str">
        <f t="shared" si="1"/>
        <v>23,058 </v>
      </c>
      <c r="H100" s="363">
        <v>20051.0</v>
      </c>
      <c r="I100" s="364">
        <v>2973.0</v>
      </c>
      <c r="J100" s="351">
        <v>0.0</v>
      </c>
      <c r="K100" s="365" t="str">
        <f t="shared" si="18"/>
        <v>23,024 </v>
      </c>
      <c r="L100" s="330" t="str">
        <f t="shared" si="3"/>
        <v>6.549 </v>
      </c>
      <c r="M100" s="202" t="str">
        <f t="shared" si="4"/>
        <v>3.1</v>
      </c>
      <c r="N100" s="331" t="str">
        <f t="shared" si="5"/>
        <v>0.00028 </v>
      </c>
      <c r="O100" s="332" t="str">
        <f t="shared" si="6"/>
        <v>3.449 </v>
      </c>
      <c r="P100" s="333">
        <v>0.6</v>
      </c>
      <c r="Q100" s="334" t="str">
        <f t="shared" si="7"/>
        <v>¥13,830</v>
      </c>
      <c r="R100" s="313" t="str">
        <f t="shared" si="8"/>
        <v>¥5,000</v>
      </c>
      <c r="S100" s="334" t="str">
        <f t="shared" si="9"/>
        <v>¥17,240</v>
      </c>
      <c r="T100" s="335" t="str">
        <f t="shared" si="10"/>
        <v>¥500</v>
      </c>
      <c r="U100" s="336" t="str">
        <f t="shared" si="11"/>
        <v>1.27943987 </v>
      </c>
      <c r="V100" s="335" t="str">
        <f t="shared" si="12"/>
        <v>¥29,458</v>
      </c>
      <c r="W100" s="335" t="str">
        <f t="shared" si="13"/>
        <v>¥29,950</v>
      </c>
      <c r="X100" s="334" t="str">
        <f t="shared" si="14"/>
        <v>¥61,020</v>
      </c>
      <c r="Y100" s="337" t="str">
        <f t="shared" si="15"/>
        <v>芹澤 修一</v>
      </c>
      <c r="Z100" s="353">
        <v>31.0</v>
      </c>
      <c r="AA100" s="339" t="s">
        <v>448</v>
      </c>
      <c r="AB100" s="176"/>
      <c r="AC100" s="176"/>
      <c r="AD100" s="176"/>
      <c r="AE100" s="176"/>
      <c r="AF100" s="176"/>
      <c r="AG100" s="342"/>
      <c r="AH100" s="343" t="s">
        <v>449</v>
      </c>
      <c r="AI100" s="343"/>
      <c r="AJ100" s="354" t="str">
        <f t="shared" si="16"/>
        <v>¥61,020</v>
      </c>
      <c r="AK100" s="355" t="str">
        <f t="shared" si="17"/>
        <v>芹澤 修一</v>
      </c>
      <c r="AL100" s="176"/>
      <c r="AM100" s="176"/>
      <c r="AN100" s="176"/>
      <c r="AO100" s="176"/>
      <c r="AP100" s="176"/>
      <c r="AQ100" s="176"/>
      <c r="AR100" s="176"/>
      <c r="AS100" s="176"/>
      <c r="AT100" s="176"/>
      <c r="AU100" s="176"/>
      <c r="AV100" s="176"/>
      <c r="AW100" s="182"/>
      <c r="AX100" s="182"/>
      <c r="AY100" s="182"/>
      <c r="AZ100" s="182"/>
      <c r="BA100" s="182"/>
      <c r="BB100" s="182"/>
    </row>
    <row r="101" ht="9.75" customHeight="1">
      <c r="A101" s="321"/>
      <c r="B101" s="208">
        <v>27.0</v>
      </c>
      <c r="C101" s="359" t="s">
        <v>442</v>
      </c>
      <c r="D101" s="347">
        <v>16693.0</v>
      </c>
      <c r="E101" s="348">
        <v>8582.0</v>
      </c>
      <c r="F101" s="349">
        <v>0.0</v>
      </c>
      <c r="G101" s="326" t="str">
        <f t="shared" si="1"/>
        <v>25,275 </v>
      </c>
      <c r="H101" s="395">
        <v>11186.0</v>
      </c>
      <c r="I101" s="364">
        <v>14089.0</v>
      </c>
      <c r="J101" s="351">
        <v>0.0</v>
      </c>
      <c r="K101" s="352" t="str">
        <f t="shared" si="18"/>
        <v>25,275 </v>
      </c>
      <c r="L101" s="330" t="str">
        <f t="shared" si="3"/>
        <v>7.179 </v>
      </c>
      <c r="M101" s="202" t="str">
        <f t="shared" si="4"/>
        <v>4.3</v>
      </c>
      <c r="N101" s="331" t="str">
        <f t="shared" si="5"/>
        <v>0.00028 </v>
      </c>
      <c r="O101" s="332" t="str">
        <f t="shared" si="6"/>
        <v>2.879 </v>
      </c>
      <c r="P101" s="333">
        <v>0.6</v>
      </c>
      <c r="Q101" s="334" t="str">
        <f t="shared" si="7"/>
        <v>¥10,010</v>
      </c>
      <c r="R101" s="313" t="str">
        <f t="shared" si="8"/>
        <v>¥5,000</v>
      </c>
      <c r="S101" s="334" t="str">
        <f t="shared" si="9"/>
        <v>¥14,390</v>
      </c>
      <c r="T101" s="335" t="str">
        <f t="shared" si="10"/>
        <v>¥500</v>
      </c>
      <c r="U101" s="336" t="str">
        <f t="shared" si="11"/>
        <v>1.27943987 </v>
      </c>
      <c r="V101" s="335" t="str">
        <f t="shared" si="12"/>
        <v>¥32,338</v>
      </c>
      <c r="W101" s="335" t="str">
        <f t="shared" si="13"/>
        <v>¥32,830</v>
      </c>
      <c r="X101" s="334" t="str">
        <f t="shared" si="14"/>
        <v>¥57,230</v>
      </c>
      <c r="Y101" s="337" t="str">
        <f t="shared" si="15"/>
        <v>芹澤 幸雄</v>
      </c>
      <c r="Z101" s="353">
        <v>43.0</v>
      </c>
      <c r="AA101" s="339" t="s">
        <v>450</v>
      </c>
      <c r="AB101" s="176"/>
      <c r="AC101" s="176"/>
      <c r="AD101" s="176"/>
      <c r="AE101" s="176"/>
      <c r="AF101" s="176"/>
      <c r="AG101" s="342"/>
      <c r="AH101" s="343" t="s">
        <v>451</v>
      </c>
      <c r="AI101" s="343"/>
      <c r="AJ101" s="354" t="str">
        <f t="shared" si="16"/>
        <v>¥57,230</v>
      </c>
      <c r="AK101" s="355" t="str">
        <f t="shared" si="17"/>
        <v>芹澤 幸雄</v>
      </c>
      <c r="AL101" s="176"/>
      <c r="AM101" s="176"/>
      <c r="AN101" s="176"/>
      <c r="AO101" s="176"/>
      <c r="AP101" s="176"/>
      <c r="AQ101" s="176"/>
      <c r="AR101" s="176"/>
      <c r="AS101" s="176"/>
      <c r="AT101" s="176"/>
      <c r="AU101" s="176"/>
      <c r="AV101" s="176"/>
      <c r="AW101" s="182"/>
      <c r="AX101" s="182"/>
      <c r="AY101" s="182"/>
      <c r="AZ101" s="182"/>
      <c r="BA101" s="182"/>
      <c r="BB101" s="182"/>
    </row>
    <row r="102" ht="9.75" customHeight="1">
      <c r="A102" s="321"/>
      <c r="B102" s="208">
        <v>28.0</v>
      </c>
      <c r="C102" s="359" t="s">
        <v>443</v>
      </c>
      <c r="D102" s="347">
        <v>7730.0</v>
      </c>
      <c r="E102" s="348">
        <v>2816.0</v>
      </c>
      <c r="F102" s="349">
        <v>581.0</v>
      </c>
      <c r="G102" s="326" t="str">
        <f t="shared" si="1"/>
        <v>11,127 </v>
      </c>
      <c r="H102" s="350">
        <v>7730.0</v>
      </c>
      <c r="I102" s="364">
        <v>2996.0</v>
      </c>
      <c r="J102" s="351">
        <v>581.0</v>
      </c>
      <c r="K102" s="365" t="str">
        <f t="shared" si="18"/>
        <v>11,307 </v>
      </c>
      <c r="L102" s="330" t="str">
        <f t="shared" si="3"/>
        <v>3.160 </v>
      </c>
      <c r="M102" s="202" t="str">
        <f t="shared" si="4"/>
        <v>4.4</v>
      </c>
      <c r="N102" s="331" t="str">
        <f t="shared" si="5"/>
        <v>0.00028 </v>
      </c>
      <c r="O102" s="332" t="str">
        <f t="shared" si="6"/>
        <v>-1.240 </v>
      </c>
      <c r="P102" s="333">
        <v>0.6</v>
      </c>
      <c r="Q102" s="334" t="str">
        <f t="shared" si="7"/>
        <v>¥4,630</v>
      </c>
      <c r="R102" s="313" t="str">
        <f t="shared" si="8"/>
        <v>¥5,000</v>
      </c>
      <c r="S102" s="334" t="str">
        <f t="shared" si="9"/>
        <v>¥-6,200</v>
      </c>
      <c r="T102" s="335" t="str">
        <f t="shared" si="10"/>
        <v>¥500</v>
      </c>
      <c r="U102" s="336" t="str">
        <f t="shared" si="11"/>
        <v>1.27943987 </v>
      </c>
      <c r="V102" s="335" t="str">
        <f t="shared" si="12"/>
        <v>¥14,467</v>
      </c>
      <c r="W102" s="335" t="str">
        <f t="shared" si="13"/>
        <v>¥14,960</v>
      </c>
      <c r="X102" s="334" t="str">
        <f t="shared" si="14"/>
        <v>¥13,390</v>
      </c>
      <c r="Y102" s="337" t="str">
        <f t="shared" si="15"/>
        <v>坪井 正興</v>
      </c>
      <c r="Z102" s="353">
        <v>44.0</v>
      </c>
      <c r="AA102" s="339" t="s">
        <v>452</v>
      </c>
      <c r="AB102" s="176"/>
      <c r="AC102" s="176"/>
      <c r="AD102" s="176"/>
      <c r="AE102" s="176"/>
      <c r="AF102" s="176"/>
      <c r="AG102" s="342"/>
      <c r="AH102" s="343" t="s">
        <v>453</v>
      </c>
      <c r="AI102" s="343"/>
      <c r="AJ102" s="354" t="str">
        <f t="shared" si="16"/>
        <v>¥13,390</v>
      </c>
      <c r="AK102" s="355" t="str">
        <f t="shared" si="17"/>
        <v>坪井 正興</v>
      </c>
      <c r="AL102" s="176"/>
      <c r="AM102" s="176"/>
      <c r="AN102" s="176"/>
      <c r="AO102" s="176"/>
      <c r="AP102" s="176"/>
      <c r="AQ102" s="176"/>
      <c r="AR102" s="176"/>
      <c r="AS102" s="176"/>
      <c r="AT102" s="176"/>
      <c r="AU102" s="176"/>
      <c r="AV102" s="176"/>
      <c r="AW102" s="182"/>
      <c r="AX102" s="182"/>
      <c r="AY102" s="182"/>
      <c r="AZ102" s="182"/>
      <c r="BA102" s="182"/>
      <c r="BB102" s="182"/>
    </row>
    <row r="103" ht="9.75" customHeight="1">
      <c r="A103" s="321"/>
      <c r="B103" s="208">
        <v>29.0</v>
      </c>
      <c r="C103" s="359" t="s">
        <v>445</v>
      </c>
      <c r="D103" s="347">
        <v>0.0</v>
      </c>
      <c r="E103" s="348">
        <v>696.0</v>
      </c>
      <c r="F103" s="349">
        <v>0.0</v>
      </c>
      <c r="G103" s="326" t="str">
        <f t="shared" si="1"/>
        <v>696 </v>
      </c>
      <c r="H103" s="350">
        <v>0.0</v>
      </c>
      <c r="I103" s="351">
        <v>696.0</v>
      </c>
      <c r="J103" s="351">
        <v>0.0</v>
      </c>
      <c r="K103" s="352" t="str">
        <f t="shared" si="18"/>
        <v>696 </v>
      </c>
      <c r="L103" s="330" t="str">
        <f t="shared" si="3"/>
        <v>0.198 </v>
      </c>
      <c r="M103" s="202" t="str">
        <f t="shared" si="4"/>
        <v>0</v>
      </c>
      <c r="N103" s="331" t="str">
        <f t="shared" si="5"/>
        <v>0.00028 </v>
      </c>
      <c r="O103" s="332" t="str">
        <f t="shared" si="6"/>
        <v>0.198 </v>
      </c>
      <c r="P103" s="333">
        <v>0.6</v>
      </c>
      <c r="Q103" s="334" t="str">
        <f t="shared" si="7"/>
        <v>¥0</v>
      </c>
      <c r="R103" s="313" t="str">
        <f t="shared" si="8"/>
        <v>¥5,000</v>
      </c>
      <c r="S103" s="334" t="str">
        <f t="shared" si="9"/>
        <v>¥990</v>
      </c>
      <c r="T103" s="335" t="str">
        <f t="shared" si="10"/>
        <v>¥500</v>
      </c>
      <c r="U103" s="336" t="str">
        <f t="shared" si="11"/>
        <v>1.27943987 </v>
      </c>
      <c r="V103" s="335" t="str">
        <f t="shared" si="12"/>
        <v>¥890</v>
      </c>
      <c r="W103" s="335" t="str">
        <f t="shared" si="13"/>
        <v>¥1,390</v>
      </c>
      <c r="X103" s="334" t="str">
        <f t="shared" si="14"/>
        <v>¥2,380</v>
      </c>
      <c r="Y103" s="337" t="str">
        <f t="shared" si="15"/>
        <v>坪井 正孝</v>
      </c>
      <c r="Z103" s="353"/>
      <c r="AA103" s="339"/>
      <c r="AB103" s="176" t="s">
        <v>454</v>
      </c>
      <c r="AC103" s="176"/>
      <c r="AD103" s="176"/>
      <c r="AE103" s="176"/>
      <c r="AF103" s="176"/>
      <c r="AG103" s="342"/>
      <c r="AH103" s="343" t="s">
        <v>455</v>
      </c>
      <c r="AI103" s="343"/>
      <c r="AJ103" s="354" t="str">
        <f t="shared" si="16"/>
        <v>¥2,380</v>
      </c>
      <c r="AK103" s="355" t="str">
        <f t="shared" si="17"/>
        <v>坪井 正孝</v>
      </c>
      <c r="AL103" s="176"/>
      <c r="AM103" s="176"/>
      <c r="AN103" s="176"/>
      <c r="AO103" s="176"/>
      <c r="AP103" s="176"/>
      <c r="AQ103" s="176"/>
      <c r="AR103" s="176"/>
      <c r="AS103" s="176"/>
      <c r="AT103" s="176"/>
      <c r="AU103" s="176"/>
      <c r="AV103" s="176"/>
      <c r="AW103" s="182"/>
      <c r="AX103" s="182"/>
      <c r="AY103" s="182"/>
      <c r="AZ103" s="182"/>
      <c r="BA103" s="182"/>
      <c r="BB103" s="182"/>
    </row>
    <row r="104" ht="9.75" customHeight="1">
      <c r="A104" s="321"/>
      <c r="B104" s="208">
        <v>30.0</v>
      </c>
      <c r="C104" s="359" t="s">
        <v>412</v>
      </c>
      <c r="D104" s="347">
        <v>406.0</v>
      </c>
      <c r="E104" s="348">
        <v>1096.0</v>
      </c>
      <c r="F104" s="370">
        <v>0.0</v>
      </c>
      <c r="G104" s="326" t="str">
        <f t="shared" si="1"/>
        <v>1,502 </v>
      </c>
      <c r="H104" s="363">
        <v>405.0</v>
      </c>
      <c r="I104" s="364">
        <v>1090.0</v>
      </c>
      <c r="J104" s="351">
        <v>0.0</v>
      </c>
      <c r="K104" s="365" t="str">
        <f t="shared" si="18"/>
        <v>1,495 </v>
      </c>
      <c r="L104" s="330" t="str">
        <f t="shared" si="3"/>
        <v>0.427 </v>
      </c>
      <c r="M104" s="202" t="str">
        <f t="shared" si="4"/>
        <v>3.8</v>
      </c>
      <c r="N104" s="331" t="str">
        <f t="shared" si="5"/>
        <v>0.00028 </v>
      </c>
      <c r="O104" s="332" t="str">
        <f t="shared" si="6"/>
        <v>-3.373 </v>
      </c>
      <c r="P104" s="333">
        <v>0.6</v>
      </c>
      <c r="Q104" s="334" t="str">
        <f t="shared" si="7"/>
        <v>¥240</v>
      </c>
      <c r="R104" s="313" t="str">
        <f t="shared" si="8"/>
        <v>¥5,000</v>
      </c>
      <c r="S104" s="334" t="str">
        <f t="shared" si="9"/>
        <v>¥-16,860</v>
      </c>
      <c r="T104" s="335" t="str">
        <f t="shared" si="10"/>
        <v>¥500</v>
      </c>
      <c r="U104" s="336" t="str">
        <f t="shared" si="11"/>
        <v>1.27943987 </v>
      </c>
      <c r="V104" s="335" t="str">
        <f t="shared" si="12"/>
        <v>¥1,913</v>
      </c>
      <c r="W104" s="335" t="str">
        <f t="shared" si="13"/>
        <v>¥2,410</v>
      </c>
      <c r="X104" s="334" t="str">
        <f t="shared" si="14"/>
        <v>¥-14,210</v>
      </c>
      <c r="Y104" s="337" t="str">
        <f t="shared" si="15"/>
        <v>沼田 尚男</v>
      </c>
      <c r="Z104" s="353">
        <v>38.0</v>
      </c>
      <c r="AA104" s="339"/>
      <c r="AB104" s="176" t="s">
        <v>456</v>
      </c>
      <c r="AC104" s="176"/>
      <c r="AD104" s="176"/>
      <c r="AE104" s="176"/>
      <c r="AF104" s="176"/>
      <c r="AG104" s="342"/>
      <c r="AH104" s="343" t="s">
        <v>457</v>
      </c>
      <c r="AI104" s="343"/>
      <c r="AJ104" s="354" t="str">
        <f t="shared" si="16"/>
        <v>¥-14,210</v>
      </c>
      <c r="AK104" s="355" t="str">
        <f t="shared" si="17"/>
        <v>沼田 尚男</v>
      </c>
      <c r="AL104" s="176"/>
      <c r="AM104" s="176"/>
      <c r="AN104" s="176"/>
      <c r="AO104" s="176"/>
      <c r="AP104" s="176"/>
      <c r="AQ104" s="176"/>
      <c r="AR104" s="176"/>
      <c r="AS104" s="176"/>
      <c r="AT104" s="176"/>
      <c r="AU104" s="176"/>
      <c r="AV104" s="176"/>
      <c r="AW104" s="182"/>
      <c r="AX104" s="182"/>
      <c r="AY104" s="182"/>
      <c r="AZ104" s="182"/>
      <c r="BA104" s="182"/>
      <c r="BB104" s="182"/>
    </row>
    <row r="105" ht="9.75" customHeight="1">
      <c r="A105" s="385"/>
      <c r="B105" s="208">
        <v>31.0</v>
      </c>
      <c r="C105" s="359" t="s">
        <v>447</v>
      </c>
      <c r="D105" s="347">
        <v>13239.0</v>
      </c>
      <c r="E105" s="348">
        <v>379.0</v>
      </c>
      <c r="F105" s="370">
        <v>1004.0</v>
      </c>
      <c r="G105" s="326" t="str">
        <f t="shared" si="1"/>
        <v>14,622 </v>
      </c>
      <c r="H105" s="363">
        <v>13539.0</v>
      </c>
      <c r="I105" s="364">
        <v>468.0</v>
      </c>
      <c r="J105" s="351">
        <v>1004.0</v>
      </c>
      <c r="K105" s="365" t="str">
        <f t="shared" si="18"/>
        <v>15,011 </v>
      </c>
      <c r="L105" s="330" t="str">
        <f t="shared" si="3"/>
        <v>4.153 </v>
      </c>
      <c r="M105" s="202" t="str">
        <f t="shared" si="4"/>
        <v>2.4</v>
      </c>
      <c r="N105" s="331" t="str">
        <f t="shared" si="5"/>
        <v>0.00028 </v>
      </c>
      <c r="O105" s="332" t="str">
        <f t="shared" si="6"/>
        <v>1.753 </v>
      </c>
      <c r="P105" s="333">
        <v>0.6</v>
      </c>
      <c r="Q105" s="334" t="str">
        <f t="shared" si="7"/>
        <v>¥7,940</v>
      </c>
      <c r="R105" s="313" t="str">
        <f t="shared" si="8"/>
        <v>¥5,000</v>
      </c>
      <c r="S105" s="334" t="str">
        <f t="shared" si="9"/>
        <v>¥8,760</v>
      </c>
      <c r="T105" s="335" t="str">
        <f t="shared" si="10"/>
        <v>¥500</v>
      </c>
      <c r="U105" s="336" t="str">
        <f t="shared" si="11"/>
        <v>1.27943987 </v>
      </c>
      <c r="V105" s="335" t="str">
        <f t="shared" si="12"/>
        <v>¥19,206</v>
      </c>
      <c r="W105" s="335" t="str">
        <f t="shared" si="13"/>
        <v>¥19,700</v>
      </c>
      <c r="X105" s="334" t="str">
        <f t="shared" si="14"/>
        <v>¥36,400</v>
      </c>
      <c r="Y105" s="337" t="str">
        <f t="shared" si="15"/>
        <v>沼田 洋一</v>
      </c>
      <c r="Z105" s="353">
        <v>24.0</v>
      </c>
      <c r="AA105" s="339" t="s">
        <v>458</v>
      </c>
      <c r="AB105" s="340"/>
      <c r="AC105" s="176"/>
      <c r="AD105" s="176"/>
      <c r="AE105" s="176"/>
      <c r="AF105" s="176"/>
      <c r="AG105" s="342"/>
      <c r="AH105" s="343" t="s">
        <v>459</v>
      </c>
      <c r="AI105" s="343"/>
      <c r="AJ105" s="354" t="str">
        <f t="shared" si="16"/>
        <v>¥36,400</v>
      </c>
      <c r="AK105" s="355" t="str">
        <f t="shared" si="17"/>
        <v>沼田 洋一</v>
      </c>
      <c r="AL105" s="176"/>
      <c r="AM105" s="176"/>
      <c r="AN105" s="176"/>
      <c r="AO105" s="176"/>
      <c r="AP105" s="176"/>
      <c r="AQ105" s="176"/>
      <c r="AR105" s="176"/>
      <c r="AS105" s="176"/>
      <c r="AT105" s="176"/>
      <c r="AU105" s="176"/>
      <c r="AV105" s="176"/>
      <c r="AW105" s="182"/>
      <c r="AX105" s="182"/>
      <c r="AY105" s="182"/>
      <c r="AZ105" s="182"/>
      <c r="BA105" s="182"/>
      <c r="BB105" s="182"/>
    </row>
    <row r="106" ht="9.75" customHeight="1">
      <c r="A106" s="366"/>
      <c r="B106" s="208">
        <v>32.0</v>
      </c>
      <c r="C106" s="359" t="s">
        <v>449</v>
      </c>
      <c r="D106" s="347">
        <v>5419.0</v>
      </c>
      <c r="E106" s="348">
        <v>0.0</v>
      </c>
      <c r="F106" s="349">
        <v>2072.0</v>
      </c>
      <c r="G106" s="326" t="str">
        <f t="shared" si="1"/>
        <v>7,491 </v>
      </c>
      <c r="H106" s="396">
        <v>630.0</v>
      </c>
      <c r="I106" s="372">
        <v>0.0</v>
      </c>
      <c r="J106" s="372">
        <v>2072.0</v>
      </c>
      <c r="K106" s="397" t="str">
        <f t="shared" si="18"/>
        <v>2,702 </v>
      </c>
      <c r="L106" s="374" t="str">
        <f t="shared" si="3"/>
        <v>2.128 </v>
      </c>
      <c r="M106" s="375" t="str">
        <f t="shared" si="4"/>
        <v>0</v>
      </c>
      <c r="N106" s="376" t="str">
        <f t="shared" si="5"/>
        <v>0.00028 </v>
      </c>
      <c r="O106" s="377" t="str">
        <f t="shared" si="6"/>
        <v>2.128 </v>
      </c>
      <c r="P106" s="378">
        <v>0.6</v>
      </c>
      <c r="Q106" s="334" t="str">
        <f t="shared" si="7"/>
        <v>¥3,250</v>
      </c>
      <c r="R106" s="313" t="str">
        <f t="shared" si="8"/>
        <v>¥5,000</v>
      </c>
      <c r="S106" s="334" t="str">
        <f t="shared" si="9"/>
        <v>¥10,640</v>
      </c>
      <c r="T106" s="335" t="str">
        <f t="shared" si="10"/>
        <v>¥500</v>
      </c>
      <c r="U106" s="382" t="str">
        <f t="shared" si="11"/>
        <v>1.27943987 </v>
      </c>
      <c r="V106" s="335" t="str">
        <f t="shared" si="12"/>
        <v>¥3,457</v>
      </c>
      <c r="W106" s="381" t="str">
        <f t="shared" si="13"/>
        <v>¥3,950</v>
      </c>
      <c r="X106" s="379" t="str">
        <f t="shared" si="14"/>
        <v>¥17,840</v>
      </c>
      <c r="Y106" s="383" t="str">
        <f t="shared" si="15"/>
        <v>原 トヨ子</v>
      </c>
      <c r="Z106" s="384"/>
      <c r="AA106" s="339" t="s">
        <v>460</v>
      </c>
      <c r="AB106" s="176"/>
      <c r="AC106" s="176"/>
      <c r="AD106" s="176"/>
      <c r="AE106" s="176"/>
      <c r="AF106" s="176"/>
      <c r="AG106" s="342"/>
      <c r="AH106" s="343" t="s">
        <v>461</v>
      </c>
      <c r="AI106" s="343"/>
      <c r="AJ106" s="354" t="str">
        <f t="shared" si="16"/>
        <v>¥17,840</v>
      </c>
      <c r="AK106" s="355" t="str">
        <f t="shared" si="17"/>
        <v>原 トヨ子</v>
      </c>
      <c r="AL106" s="176"/>
      <c r="AM106" s="176"/>
      <c r="AN106" s="176"/>
      <c r="AO106" s="176"/>
      <c r="AP106" s="176"/>
      <c r="AQ106" s="176"/>
      <c r="AR106" s="176"/>
      <c r="AS106" s="176"/>
      <c r="AT106" s="176"/>
      <c r="AU106" s="176"/>
      <c r="AV106" s="176"/>
      <c r="AW106" s="182"/>
      <c r="AX106" s="182"/>
      <c r="AY106" s="182"/>
      <c r="AZ106" s="182"/>
      <c r="BA106" s="182"/>
      <c r="BB106" s="182"/>
    </row>
    <row r="107" ht="9.75" customHeight="1">
      <c r="A107" s="321"/>
      <c r="B107" s="208">
        <v>33.0</v>
      </c>
      <c r="C107" s="359" t="s">
        <v>451</v>
      </c>
      <c r="D107" s="347">
        <v>5882.0</v>
      </c>
      <c r="E107" s="348">
        <v>4764.0</v>
      </c>
      <c r="F107" s="349"/>
      <c r="G107" s="326" t="str">
        <f t="shared" si="1"/>
        <v>10,646 </v>
      </c>
      <c r="H107" s="371">
        <v>5882.0</v>
      </c>
      <c r="I107" s="372">
        <v>4764.0</v>
      </c>
      <c r="J107" s="372">
        <v>0.0</v>
      </c>
      <c r="K107" s="373" t="str">
        <f t="shared" si="18"/>
        <v>10,646 </v>
      </c>
      <c r="L107" s="374" t="str">
        <f t="shared" si="3"/>
        <v>3.024 </v>
      </c>
      <c r="M107" s="375" t="str">
        <f t="shared" si="4"/>
        <v>4.4</v>
      </c>
      <c r="N107" s="376" t="str">
        <f t="shared" si="5"/>
        <v>0.00028 </v>
      </c>
      <c r="O107" s="377" t="str">
        <f t="shared" si="6"/>
        <v>-1.376 </v>
      </c>
      <c r="P107" s="378">
        <v>0.6</v>
      </c>
      <c r="Q107" s="334" t="str">
        <f t="shared" si="7"/>
        <v>¥3,520</v>
      </c>
      <c r="R107" s="313" t="str">
        <f t="shared" si="8"/>
        <v>¥5,000</v>
      </c>
      <c r="S107" s="334" t="str">
        <f t="shared" si="9"/>
        <v>¥-6,880</v>
      </c>
      <c r="T107" s="335" t="str">
        <f t="shared" si="10"/>
        <v>¥500</v>
      </c>
      <c r="U107" s="382" t="str">
        <f t="shared" si="11"/>
        <v>1.27943987 </v>
      </c>
      <c r="V107" s="335" t="str">
        <f t="shared" si="12"/>
        <v>¥13,621</v>
      </c>
      <c r="W107" s="381" t="str">
        <f t="shared" si="13"/>
        <v>¥14,120</v>
      </c>
      <c r="X107" s="379" t="str">
        <f t="shared" si="14"/>
        <v>¥10,760</v>
      </c>
      <c r="Y107" s="383" t="str">
        <f t="shared" si="15"/>
        <v>宮川 源三</v>
      </c>
      <c r="Z107" s="384">
        <v>44.0</v>
      </c>
      <c r="AA107" s="339" t="s">
        <v>462</v>
      </c>
      <c r="AB107" s="340"/>
      <c r="AC107" s="176"/>
      <c r="AD107" s="176"/>
      <c r="AE107" s="176"/>
      <c r="AF107" s="340"/>
      <c r="AG107" s="342"/>
      <c r="AH107" s="343" t="s">
        <v>463</v>
      </c>
      <c r="AI107" s="343"/>
      <c r="AJ107" s="354" t="str">
        <f t="shared" si="16"/>
        <v>¥10,760</v>
      </c>
      <c r="AK107" s="355" t="str">
        <f t="shared" si="17"/>
        <v>宮川 源三</v>
      </c>
      <c r="AL107" s="398"/>
      <c r="AM107" s="176"/>
      <c r="AN107" s="176"/>
      <c r="AO107" s="176"/>
      <c r="AP107" s="176"/>
      <c r="AQ107" s="176"/>
      <c r="AR107" s="176"/>
      <c r="AS107" s="176"/>
      <c r="AT107" s="176"/>
      <c r="AU107" s="176"/>
      <c r="AV107" s="176"/>
      <c r="AW107" s="182"/>
      <c r="AX107" s="182"/>
      <c r="AY107" s="182"/>
      <c r="AZ107" s="182"/>
      <c r="BA107" s="182"/>
      <c r="BB107" s="182"/>
    </row>
    <row r="108" ht="9.75" customHeight="1">
      <c r="A108" s="321"/>
      <c r="B108" s="208">
        <v>34.0</v>
      </c>
      <c r="C108" s="359" t="s">
        <v>453</v>
      </c>
      <c r="D108" s="347">
        <v>453.0</v>
      </c>
      <c r="E108" s="348"/>
      <c r="F108" s="349"/>
      <c r="G108" s="326" t="str">
        <f t="shared" si="1"/>
        <v>453 </v>
      </c>
      <c r="H108" s="350">
        <v>453.0</v>
      </c>
      <c r="I108" s="351">
        <v>0.0</v>
      </c>
      <c r="J108" s="351">
        <v>0.0</v>
      </c>
      <c r="K108" s="352" t="str">
        <f t="shared" si="18"/>
        <v>453 </v>
      </c>
      <c r="L108" s="330" t="str">
        <f t="shared" si="3"/>
        <v>0.129 </v>
      </c>
      <c r="M108" s="202" t="str">
        <f t="shared" si="4"/>
        <v>0</v>
      </c>
      <c r="N108" s="331" t="str">
        <f t="shared" si="5"/>
        <v>0.00028 </v>
      </c>
      <c r="O108" s="332" t="str">
        <f t="shared" si="6"/>
        <v>0.129 </v>
      </c>
      <c r="P108" s="333">
        <v>0.6</v>
      </c>
      <c r="Q108" s="334" t="str">
        <f t="shared" si="7"/>
        <v>¥270</v>
      </c>
      <c r="R108" s="313" t="str">
        <f t="shared" si="8"/>
        <v>¥5,000</v>
      </c>
      <c r="S108" s="334" t="str">
        <f t="shared" si="9"/>
        <v>¥640</v>
      </c>
      <c r="T108" s="335" t="str">
        <f t="shared" si="10"/>
        <v>¥500</v>
      </c>
      <c r="U108" s="336" t="str">
        <f t="shared" si="11"/>
        <v>1.27943987 </v>
      </c>
      <c r="V108" s="335" t="str">
        <f t="shared" si="12"/>
        <v>¥580</v>
      </c>
      <c r="W108" s="335" t="str">
        <f t="shared" si="13"/>
        <v>¥1,070</v>
      </c>
      <c r="X108" s="334" t="str">
        <f t="shared" si="14"/>
        <v>¥1,980</v>
      </c>
      <c r="Y108" s="337" t="str">
        <f t="shared" si="15"/>
        <v>宮川 浩二</v>
      </c>
      <c r="Z108" s="353"/>
      <c r="AA108" s="339"/>
      <c r="AB108" s="189" t="s">
        <v>464</v>
      </c>
      <c r="AC108" s="176"/>
      <c r="AD108" s="176"/>
      <c r="AE108" s="176"/>
      <c r="AF108" s="340"/>
      <c r="AG108" s="342"/>
      <c r="AH108" s="343" t="s">
        <v>465</v>
      </c>
      <c r="AI108" s="343"/>
      <c r="AJ108" s="354" t="str">
        <f t="shared" si="16"/>
        <v>¥1,980</v>
      </c>
      <c r="AK108" s="355" t="str">
        <f t="shared" si="17"/>
        <v>宮川 浩二</v>
      </c>
      <c r="AL108" s="398"/>
      <c r="AM108" s="340"/>
      <c r="AN108" s="176"/>
      <c r="AO108" s="176"/>
      <c r="AP108" s="176"/>
      <c r="AQ108" s="176"/>
      <c r="AR108" s="176"/>
      <c r="AS108" s="176"/>
      <c r="AT108" s="176"/>
      <c r="AU108" s="176"/>
      <c r="AV108" s="176"/>
      <c r="AW108" s="182"/>
      <c r="AX108" s="182"/>
      <c r="AY108" s="182"/>
      <c r="AZ108" s="182"/>
      <c r="BA108" s="182"/>
      <c r="BB108" s="182"/>
    </row>
    <row r="109" ht="9.75" customHeight="1">
      <c r="A109" s="321"/>
      <c r="B109" s="208">
        <v>35.0</v>
      </c>
      <c r="C109" s="359" t="s">
        <v>455</v>
      </c>
      <c r="D109" s="347">
        <v>0.0</v>
      </c>
      <c r="E109" s="348">
        <v>0.0</v>
      </c>
      <c r="F109" s="349">
        <v>893.0</v>
      </c>
      <c r="G109" s="326" t="str">
        <f t="shared" si="1"/>
        <v>893 </v>
      </c>
      <c r="H109" s="350">
        <v>0.0</v>
      </c>
      <c r="I109" s="351">
        <v>0.0</v>
      </c>
      <c r="J109" s="351">
        <v>893.0</v>
      </c>
      <c r="K109" s="352" t="str">
        <f t="shared" si="18"/>
        <v>893 </v>
      </c>
      <c r="L109" s="330" t="str">
        <f t="shared" si="3"/>
        <v>0.254 </v>
      </c>
      <c r="M109" s="202" t="str">
        <f t="shared" si="4"/>
        <v>0</v>
      </c>
      <c r="N109" s="331" t="str">
        <f t="shared" si="5"/>
        <v>0.00028 </v>
      </c>
      <c r="O109" s="332" t="str">
        <f t="shared" si="6"/>
        <v>0.254 </v>
      </c>
      <c r="P109" s="333">
        <v>0.6</v>
      </c>
      <c r="Q109" s="334" t="str">
        <f t="shared" si="7"/>
        <v>¥0</v>
      </c>
      <c r="R109" s="313" t="str">
        <f t="shared" si="8"/>
        <v>¥5,000</v>
      </c>
      <c r="S109" s="334" t="str">
        <f t="shared" si="9"/>
        <v>¥1,270</v>
      </c>
      <c r="T109" s="335" t="str">
        <f t="shared" si="10"/>
        <v>¥500</v>
      </c>
      <c r="U109" s="336" t="str">
        <f t="shared" si="11"/>
        <v>1.27943987 </v>
      </c>
      <c r="V109" s="335" t="str">
        <f t="shared" si="12"/>
        <v>¥1,143</v>
      </c>
      <c r="W109" s="335" t="str">
        <f t="shared" si="13"/>
        <v>¥1,640</v>
      </c>
      <c r="X109" s="334" t="str">
        <f t="shared" si="14"/>
        <v>¥2,910</v>
      </c>
      <c r="Y109" s="337" t="str">
        <f t="shared" si="15"/>
        <v>宮川  悟</v>
      </c>
      <c r="Z109" s="353"/>
      <c r="AA109" s="339"/>
      <c r="AB109" s="189" t="s">
        <v>466</v>
      </c>
      <c r="AC109" s="176"/>
      <c r="AD109" s="176"/>
      <c r="AE109" s="176"/>
      <c r="AF109" s="399"/>
      <c r="AG109" s="342"/>
      <c r="AH109" s="176"/>
      <c r="AI109" s="176"/>
      <c r="AJ109" s="354" t="str">
        <f t="shared" si="16"/>
        <v>¥2,910</v>
      </c>
      <c r="AK109" s="355" t="str">
        <f t="shared" si="17"/>
        <v>宮川  悟</v>
      </c>
      <c r="AL109" s="176"/>
      <c r="AM109" s="176"/>
      <c r="AN109" s="176"/>
      <c r="AO109" s="176"/>
      <c r="AP109" s="176"/>
      <c r="AQ109" s="176"/>
      <c r="AR109" s="176"/>
      <c r="AS109" s="176"/>
      <c r="AT109" s="176"/>
      <c r="AU109" s="176"/>
      <c r="AV109" s="176"/>
      <c r="AW109" s="182"/>
      <c r="AX109" s="182"/>
      <c r="AY109" s="182"/>
      <c r="AZ109" s="182"/>
      <c r="BA109" s="182"/>
      <c r="BB109" s="182"/>
    </row>
    <row r="110" ht="9.75" customHeight="1">
      <c r="A110" s="321"/>
      <c r="B110" s="208">
        <v>36.0</v>
      </c>
      <c r="C110" s="359" t="s">
        <v>457</v>
      </c>
      <c r="D110" s="347">
        <v>4243.0</v>
      </c>
      <c r="E110" s="348">
        <v>0.0</v>
      </c>
      <c r="F110" s="349"/>
      <c r="G110" s="326" t="str">
        <f t="shared" si="1"/>
        <v>4,243 </v>
      </c>
      <c r="H110" s="363">
        <v>0.0</v>
      </c>
      <c r="I110" s="351">
        <v>0.0</v>
      </c>
      <c r="J110" s="351">
        <v>0.0</v>
      </c>
      <c r="K110" s="365" t="str">
        <f t="shared" si="18"/>
        <v>0 </v>
      </c>
      <c r="L110" s="330" t="str">
        <f t="shared" si="3"/>
        <v>1.205 </v>
      </c>
      <c r="M110" s="202" t="str">
        <f t="shared" si="4"/>
        <v>0.5</v>
      </c>
      <c r="N110" s="331" t="str">
        <f t="shared" si="5"/>
        <v>0.00028 </v>
      </c>
      <c r="O110" s="332" t="str">
        <f t="shared" si="6"/>
        <v>0.705 </v>
      </c>
      <c r="P110" s="333">
        <v>0.6</v>
      </c>
      <c r="Q110" s="334" t="str">
        <f t="shared" si="7"/>
        <v>¥2,540</v>
      </c>
      <c r="R110" s="313" t="str">
        <f t="shared" si="8"/>
        <v>¥5,000</v>
      </c>
      <c r="S110" s="334" t="str">
        <f t="shared" si="9"/>
        <v>¥3,520</v>
      </c>
      <c r="T110" s="335" t="str">
        <f t="shared" si="10"/>
        <v>¥500</v>
      </c>
      <c r="U110" s="336" t="str">
        <f t="shared" si="11"/>
        <v>1.27943987 </v>
      </c>
      <c r="V110" s="335" t="str">
        <f t="shared" si="12"/>
        <v>¥0</v>
      </c>
      <c r="W110" s="335" t="str">
        <f t="shared" si="13"/>
        <v>¥500</v>
      </c>
      <c r="X110" s="334" t="str">
        <f t="shared" si="14"/>
        <v>¥6,560</v>
      </c>
      <c r="Y110" s="337" t="str">
        <f t="shared" si="15"/>
        <v>宮川 茂樹</v>
      </c>
      <c r="Z110" s="353">
        <v>5.0</v>
      </c>
      <c r="AA110" s="339"/>
      <c r="AB110" s="400" t="s">
        <v>467</v>
      </c>
      <c r="AC110" s="176"/>
      <c r="AD110" s="176"/>
      <c r="AE110" s="176"/>
      <c r="AF110" s="362"/>
      <c r="AG110" s="342"/>
      <c r="AH110" s="176"/>
      <c r="AI110" s="176"/>
      <c r="AJ110" s="354" t="str">
        <f t="shared" si="16"/>
        <v>¥6,560</v>
      </c>
      <c r="AK110" s="355" t="str">
        <f t="shared" si="17"/>
        <v>宮川 茂樹</v>
      </c>
      <c r="AL110" s="176"/>
      <c r="AM110" s="176"/>
      <c r="AN110" s="176"/>
      <c r="AO110" s="176"/>
      <c r="AP110" s="176"/>
      <c r="AQ110" s="176"/>
      <c r="AR110" s="176"/>
      <c r="AS110" s="176"/>
      <c r="AT110" s="176"/>
      <c r="AU110" s="176"/>
      <c r="AV110" s="176"/>
      <c r="AW110" s="182"/>
      <c r="AX110" s="182"/>
      <c r="AY110" s="182"/>
      <c r="AZ110" s="182"/>
      <c r="BA110" s="182"/>
      <c r="BB110" s="182"/>
    </row>
    <row r="111" ht="9.75" customHeight="1">
      <c r="A111" s="321"/>
      <c r="B111" s="208">
        <v>37.0</v>
      </c>
      <c r="C111" s="359" t="s">
        <v>459</v>
      </c>
      <c r="D111" s="347">
        <v>0.0</v>
      </c>
      <c r="E111" s="348">
        <v>0.0</v>
      </c>
      <c r="F111" s="349">
        <v>1232.0</v>
      </c>
      <c r="G111" s="326" t="str">
        <f t="shared" si="1"/>
        <v>1,232 </v>
      </c>
      <c r="H111" s="350">
        <v>0.0</v>
      </c>
      <c r="I111" s="351">
        <v>0.0</v>
      </c>
      <c r="J111" s="351">
        <v>1232.0</v>
      </c>
      <c r="K111" s="352" t="str">
        <f t="shared" si="18"/>
        <v>1,232 </v>
      </c>
      <c r="L111" s="330" t="str">
        <f t="shared" si="3"/>
        <v>0.350 </v>
      </c>
      <c r="M111" s="202" t="str">
        <f t="shared" si="4"/>
        <v>0</v>
      </c>
      <c r="N111" s="331" t="str">
        <f t="shared" si="5"/>
        <v>0.00028 </v>
      </c>
      <c r="O111" s="332" t="str">
        <f t="shared" si="6"/>
        <v>0.350 </v>
      </c>
      <c r="P111" s="333">
        <v>0.6</v>
      </c>
      <c r="Q111" s="334" t="str">
        <f t="shared" si="7"/>
        <v>¥0</v>
      </c>
      <c r="R111" s="313" t="str">
        <f t="shared" si="8"/>
        <v>¥5,000</v>
      </c>
      <c r="S111" s="334" t="str">
        <f t="shared" si="9"/>
        <v>¥1,750</v>
      </c>
      <c r="T111" s="335" t="str">
        <f t="shared" si="10"/>
        <v>¥500</v>
      </c>
      <c r="U111" s="336" t="str">
        <f t="shared" si="11"/>
        <v>1.27943987 </v>
      </c>
      <c r="V111" s="335" t="str">
        <f t="shared" si="12"/>
        <v>¥1,576</v>
      </c>
      <c r="W111" s="335" t="str">
        <f t="shared" si="13"/>
        <v>¥2,070</v>
      </c>
      <c r="X111" s="334" t="str">
        <f t="shared" si="14"/>
        <v>¥3,820</v>
      </c>
      <c r="Y111" s="337" t="str">
        <f t="shared" si="15"/>
        <v>宮川 隆次</v>
      </c>
      <c r="Z111" s="353"/>
      <c r="AA111" s="339"/>
      <c r="AB111" s="189" t="s">
        <v>468</v>
      </c>
      <c r="AC111" s="176"/>
      <c r="AD111" s="176"/>
      <c r="AE111" s="176"/>
      <c r="AF111" s="176"/>
      <c r="AG111" s="342"/>
      <c r="AH111" s="176"/>
      <c r="AI111" s="176"/>
      <c r="AJ111" s="354" t="str">
        <f t="shared" si="16"/>
        <v>¥3,820</v>
      </c>
      <c r="AK111" s="355" t="str">
        <f t="shared" si="17"/>
        <v>宮川 隆次</v>
      </c>
      <c r="AL111" s="176"/>
      <c r="AM111" s="176"/>
      <c r="AN111" s="176"/>
      <c r="AO111" s="176"/>
      <c r="AP111" s="176"/>
      <c r="AQ111" s="176"/>
      <c r="AR111" s="176"/>
      <c r="AS111" s="176"/>
      <c r="AT111" s="176"/>
      <c r="AU111" s="176"/>
      <c r="AV111" s="176"/>
      <c r="AW111" s="182"/>
      <c r="AX111" s="182"/>
      <c r="AY111" s="182"/>
      <c r="AZ111" s="182"/>
      <c r="BA111" s="182"/>
      <c r="BB111" s="182"/>
    </row>
    <row r="112" ht="9.75" customHeight="1">
      <c r="A112" s="321"/>
      <c r="B112" s="208">
        <v>38.0</v>
      </c>
      <c r="C112" s="359" t="s">
        <v>416</v>
      </c>
      <c r="D112" s="347">
        <v>0.0</v>
      </c>
      <c r="E112" s="348">
        <v>0.0</v>
      </c>
      <c r="F112" s="349">
        <v>0.0</v>
      </c>
      <c r="G112" s="326" t="str">
        <f t="shared" si="1"/>
        <v>0 </v>
      </c>
      <c r="H112" s="350">
        <v>0.0</v>
      </c>
      <c r="I112" s="351">
        <v>0.0</v>
      </c>
      <c r="J112" s="351">
        <v>0.0</v>
      </c>
      <c r="K112" s="352" t="str">
        <f t="shared" si="18"/>
        <v>0 </v>
      </c>
      <c r="L112" s="330" t="str">
        <f t="shared" si="3"/>
        <v>0.000 </v>
      </c>
      <c r="M112" s="202" t="str">
        <f t="shared" si="4"/>
        <v>0.5</v>
      </c>
      <c r="N112" s="331" t="str">
        <f t="shared" si="5"/>
        <v>0.00028 </v>
      </c>
      <c r="O112" s="332" t="str">
        <f t="shared" si="6"/>
        <v>-0.500 </v>
      </c>
      <c r="P112" s="333">
        <v>0.6</v>
      </c>
      <c r="Q112" s="334" t="str">
        <f t="shared" si="7"/>
        <v>¥0</v>
      </c>
      <c r="R112" s="313" t="str">
        <f t="shared" si="8"/>
        <v>¥5,000</v>
      </c>
      <c r="S112" s="334" t="str">
        <f t="shared" si="9"/>
        <v>¥-2,500</v>
      </c>
      <c r="T112" s="335" t="str">
        <f t="shared" si="10"/>
        <v>¥500</v>
      </c>
      <c r="U112" s="336" t="str">
        <f t="shared" si="11"/>
        <v>1.27943987 </v>
      </c>
      <c r="V112" s="335" t="str">
        <f t="shared" si="12"/>
        <v>¥0</v>
      </c>
      <c r="W112" s="335" t="str">
        <f t="shared" si="13"/>
        <v>¥500</v>
      </c>
      <c r="X112" s="334" t="str">
        <f t="shared" si="14"/>
        <v>¥-2,000</v>
      </c>
      <c r="Y112" s="337" t="str">
        <f t="shared" si="15"/>
        <v>宮川 忠蔵</v>
      </c>
      <c r="Z112" s="353">
        <v>5.0</v>
      </c>
      <c r="AA112" s="339"/>
      <c r="AB112" s="189"/>
      <c r="AC112" s="176"/>
      <c r="AD112" s="176"/>
      <c r="AE112" s="340"/>
      <c r="AF112" s="340"/>
      <c r="AG112" s="342"/>
      <c r="AH112" s="176"/>
      <c r="AI112" s="176"/>
      <c r="AJ112" s="354" t="str">
        <f t="shared" si="16"/>
        <v>¥-2,000</v>
      </c>
      <c r="AK112" s="355" t="str">
        <f t="shared" si="17"/>
        <v>宮川 忠蔵</v>
      </c>
      <c r="AL112" s="176"/>
      <c r="AM112" s="176"/>
      <c r="AN112" s="176"/>
      <c r="AO112" s="176"/>
      <c r="AP112" s="176"/>
      <c r="AQ112" s="176"/>
      <c r="AR112" s="176"/>
      <c r="AS112" s="176"/>
      <c r="AT112" s="176"/>
      <c r="AU112" s="176"/>
      <c r="AV112" s="176"/>
      <c r="AW112" s="182"/>
      <c r="AX112" s="182"/>
      <c r="AY112" s="182"/>
      <c r="AZ112" s="182"/>
      <c r="BA112" s="182"/>
      <c r="BB112" s="182"/>
    </row>
    <row r="113" ht="9.75" customHeight="1">
      <c r="A113" s="321"/>
      <c r="B113" s="208">
        <v>39.0</v>
      </c>
      <c r="C113" s="359" t="s">
        <v>461</v>
      </c>
      <c r="D113" s="347">
        <v>2409.0</v>
      </c>
      <c r="E113" s="348">
        <v>2119.0</v>
      </c>
      <c r="F113" s="349">
        <v>0.0</v>
      </c>
      <c r="G113" s="326" t="str">
        <f t="shared" si="1"/>
        <v>4,528 </v>
      </c>
      <c r="H113" s="363">
        <v>4528.0</v>
      </c>
      <c r="I113" s="364">
        <v>0.0</v>
      </c>
      <c r="J113" s="351">
        <v>0.0</v>
      </c>
      <c r="K113" s="352" t="str">
        <f t="shared" si="18"/>
        <v>4,528 </v>
      </c>
      <c r="L113" s="330" t="str">
        <f t="shared" si="3"/>
        <v>1.286 </v>
      </c>
      <c r="M113" s="202" t="str">
        <f t="shared" si="4"/>
        <v>0</v>
      </c>
      <c r="N113" s="331" t="str">
        <f t="shared" si="5"/>
        <v>0.00028 </v>
      </c>
      <c r="O113" s="332" t="str">
        <f t="shared" si="6"/>
        <v>1.286 </v>
      </c>
      <c r="P113" s="333">
        <v>0.6</v>
      </c>
      <c r="Q113" s="334" t="str">
        <f t="shared" si="7"/>
        <v>¥1,440</v>
      </c>
      <c r="R113" s="313" t="str">
        <f t="shared" si="8"/>
        <v>¥5,000</v>
      </c>
      <c r="S113" s="334" t="str">
        <f t="shared" si="9"/>
        <v>¥6,430</v>
      </c>
      <c r="T113" s="335" t="str">
        <f t="shared" si="10"/>
        <v>¥500</v>
      </c>
      <c r="U113" s="336" t="str">
        <f t="shared" si="11"/>
        <v>1.27943987 </v>
      </c>
      <c r="V113" s="335" t="str">
        <f t="shared" si="12"/>
        <v>¥5,793</v>
      </c>
      <c r="W113" s="335" t="str">
        <f t="shared" si="13"/>
        <v>¥6,290</v>
      </c>
      <c r="X113" s="334" t="str">
        <f t="shared" si="14"/>
        <v>¥14,160</v>
      </c>
      <c r="Y113" s="337" t="str">
        <f t="shared" si="15"/>
        <v>宮川 英美</v>
      </c>
      <c r="Z113" s="353"/>
      <c r="AA113" s="339"/>
      <c r="AB113" s="401"/>
      <c r="AC113" s="176"/>
      <c r="AD113" s="176"/>
      <c r="AE113" s="340"/>
      <c r="AF113" s="176"/>
      <c r="AG113" s="342"/>
      <c r="AH113" s="176"/>
      <c r="AI113" s="176"/>
      <c r="AJ113" s="354" t="str">
        <f t="shared" si="16"/>
        <v>¥14,160</v>
      </c>
      <c r="AK113" s="355" t="str">
        <f t="shared" si="17"/>
        <v>宮川 英美</v>
      </c>
      <c r="AL113" s="176"/>
      <c r="AM113" s="176"/>
      <c r="AN113" s="176"/>
      <c r="AO113" s="176"/>
      <c r="AP113" s="176"/>
      <c r="AQ113" s="176"/>
      <c r="AR113" s="176"/>
      <c r="AS113" s="176"/>
      <c r="AT113" s="176"/>
      <c r="AU113" s="176"/>
      <c r="AV113" s="176"/>
      <c r="AW113" s="182"/>
      <c r="AX113" s="182"/>
      <c r="AY113" s="182"/>
      <c r="AZ113" s="182"/>
      <c r="BA113" s="182"/>
      <c r="BB113" s="182"/>
    </row>
    <row r="114" ht="9.75" customHeight="1">
      <c r="A114" s="321"/>
      <c r="B114" s="208">
        <v>40.0</v>
      </c>
      <c r="C114" s="359" t="s">
        <v>463</v>
      </c>
      <c r="D114" s="347">
        <v>7794.0</v>
      </c>
      <c r="E114" s="348">
        <v>0.0</v>
      </c>
      <c r="F114" s="370">
        <v>0.0</v>
      </c>
      <c r="G114" s="326" t="str">
        <f t="shared" si="1"/>
        <v>7,794 </v>
      </c>
      <c r="H114" s="363">
        <v>4365.0</v>
      </c>
      <c r="I114" s="364">
        <v>1086.0</v>
      </c>
      <c r="J114" s="351">
        <v>0.0</v>
      </c>
      <c r="K114" s="365" t="str">
        <f t="shared" si="18"/>
        <v>5,451 </v>
      </c>
      <c r="L114" s="330" t="str">
        <f t="shared" si="3"/>
        <v>2.214 </v>
      </c>
      <c r="M114" s="202" t="str">
        <f t="shared" si="4"/>
        <v>0.5</v>
      </c>
      <c r="N114" s="331" t="str">
        <f t="shared" si="5"/>
        <v>0.00028 </v>
      </c>
      <c r="O114" s="332" t="str">
        <f t="shared" si="6"/>
        <v>1.714 </v>
      </c>
      <c r="P114" s="333">
        <v>0.6</v>
      </c>
      <c r="Q114" s="334" t="str">
        <f t="shared" si="7"/>
        <v>¥4,670</v>
      </c>
      <c r="R114" s="313" t="str">
        <f t="shared" si="8"/>
        <v>¥5,000</v>
      </c>
      <c r="S114" s="334" t="str">
        <f t="shared" si="9"/>
        <v>¥8,570</v>
      </c>
      <c r="T114" s="335" t="str">
        <f t="shared" si="10"/>
        <v>¥500</v>
      </c>
      <c r="U114" s="336" t="str">
        <f t="shared" si="11"/>
        <v>1.27943987 </v>
      </c>
      <c r="V114" s="335" t="str">
        <f t="shared" si="12"/>
        <v>¥6,974</v>
      </c>
      <c r="W114" s="335" t="str">
        <f t="shared" si="13"/>
        <v>¥7,470</v>
      </c>
      <c r="X114" s="334" t="str">
        <f t="shared" si="14"/>
        <v>¥20,710</v>
      </c>
      <c r="Y114" s="337" t="str">
        <f t="shared" si="15"/>
        <v>宮川 幸男</v>
      </c>
      <c r="Z114" s="353">
        <v>5.0</v>
      </c>
      <c r="AA114" s="339" t="s">
        <v>469</v>
      </c>
      <c r="AB114" s="176"/>
      <c r="AC114" s="176"/>
      <c r="AD114" s="176"/>
      <c r="AE114" s="176"/>
      <c r="AF114" s="176"/>
      <c r="AG114" s="389"/>
      <c r="AH114" s="176"/>
      <c r="AI114" s="176"/>
      <c r="AJ114" s="354" t="str">
        <f t="shared" si="16"/>
        <v>¥20,710</v>
      </c>
      <c r="AK114" s="355" t="str">
        <f t="shared" si="17"/>
        <v>宮川 幸男</v>
      </c>
      <c r="AL114" s="176"/>
      <c r="AM114" s="176"/>
      <c r="AN114" s="176"/>
      <c r="AO114" s="176"/>
      <c r="AP114" s="176"/>
      <c r="AQ114" s="176"/>
      <c r="AR114" s="176"/>
      <c r="AS114" s="176"/>
      <c r="AT114" s="176"/>
      <c r="AU114" s="176"/>
      <c r="AV114" s="176"/>
      <c r="AW114" s="182"/>
      <c r="AX114" s="182"/>
      <c r="AY114" s="182"/>
      <c r="AZ114" s="182"/>
      <c r="BA114" s="182"/>
      <c r="BB114" s="182"/>
    </row>
    <row r="115" ht="9.75" customHeight="1">
      <c r="A115" s="321"/>
      <c r="B115" s="208">
        <v>41.0</v>
      </c>
      <c r="C115" s="359" t="s">
        <v>465</v>
      </c>
      <c r="D115" s="347">
        <v>28330.0</v>
      </c>
      <c r="E115" s="348">
        <v>12798.0</v>
      </c>
      <c r="F115" s="349">
        <v>0.0</v>
      </c>
      <c r="G115" s="326" t="str">
        <f t="shared" si="1"/>
        <v>41,128 </v>
      </c>
      <c r="H115" s="363">
        <v>13218.0</v>
      </c>
      <c r="I115" s="364">
        <v>13754.0</v>
      </c>
      <c r="J115" s="351">
        <v>0.0</v>
      </c>
      <c r="K115" s="365" t="str">
        <f t="shared" si="18"/>
        <v>26,972 </v>
      </c>
      <c r="L115" s="402" t="str">
        <f t="shared" si="3"/>
        <v>11.681 </v>
      </c>
      <c r="M115" s="202" t="str">
        <f t="shared" si="4"/>
        <v>3.3</v>
      </c>
      <c r="N115" s="331" t="str">
        <f t="shared" si="5"/>
        <v>0.00028 </v>
      </c>
      <c r="O115" s="332" t="str">
        <f t="shared" si="6"/>
        <v>8.381 </v>
      </c>
      <c r="P115" s="333">
        <v>0.6</v>
      </c>
      <c r="Q115" s="334" t="str">
        <f t="shared" si="7"/>
        <v>¥16,990</v>
      </c>
      <c r="R115" s="313" t="str">
        <f t="shared" si="8"/>
        <v>¥5,000</v>
      </c>
      <c r="S115" s="334" t="str">
        <f t="shared" si="9"/>
        <v>¥41,900</v>
      </c>
      <c r="T115" s="335" t="str">
        <f t="shared" si="10"/>
        <v>¥500</v>
      </c>
      <c r="U115" s="336" t="str">
        <f t="shared" si="11"/>
        <v>1.27943987 </v>
      </c>
      <c r="V115" s="335" t="str">
        <f t="shared" si="12"/>
        <v>¥34,509</v>
      </c>
      <c r="W115" s="335" t="str">
        <f t="shared" si="13"/>
        <v>¥35,000</v>
      </c>
      <c r="X115" s="334" t="str">
        <f t="shared" si="14"/>
        <v>¥93,890</v>
      </c>
      <c r="Y115" s="337" t="str">
        <f t="shared" si="15"/>
        <v>（株）MIYASHO</v>
      </c>
      <c r="Z115" s="353">
        <v>33.0</v>
      </c>
      <c r="AA115" s="339" t="s">
        <v>470</v>
      </c>
      <c r="AB115" s="176"/>
      <c r="AC115" s="176"/>
      <c r="AD115" s="176"/>
      <c r="AE115" s="176"/>
      <c r="AF115" s="340"/>
      <c r="AG115" s="403"/>
      <c r="AH115" s="176"/>
      <c r="AI115" s="176"/>
      <c r="AJ115" s="354" t="str">
        <f t="shared" si="16"/>
        <v>¥93,890</v>
      </c>
      <c r="AK115" s="355" t="str">
        <f t="shared" si="17"/>
        <v>（株）MIYASHO</v>
      </c>
      <c r="AL115" s="176"/>
      <c r="AM115" s="176"/>
      <c r="AN115" s="176"/>
      <c r="AO115" s="176"/>
      <c r="AP115" s="176"/>
      <c r="AQ115" s="176"/>
      <c r="AR115" s="176"/>
      <c r="AS115" s="176"/>
      <c r="AT115" s="176"/>
      <c r="AU115" s="176"/>
      <c r="AV115" s="176"/>
      <c r="AW115" s="182"/>
      <c r="AX115" s="182"/>
      <c r="AY115" s="182"/>
      <c r="AZ115" s="182"/>
      <c r="BA115" s="182"/>
      <c r="BB115" s="182"/>
    </row>
    <row r="116" ht="9.75" customHeight="1">
      <c r="A116" s="366"/>
      <c r="B116" s="208">
        <v>42.0</v>
      </c>
      <c r="C116" s="404" t="s">
        <v>471</v>
      </c>
      <c r="D116" s="405">
        <v>0.0</v>
      </c>
      <c r="E116" s="406">
        <v>0.0</v>
      </c>
      <c r="F116" s="407"/>
      <c r="G116" s="408" t="str">
        <f t="shared" si="1"/>
        <v>0 </v>
      </c>
      <c r="H116" s="409">
        <v>0.0</v>
      </c>
      <c r="I116" s="410">
        <v>0.0</v>
      </c>
      <c r="J116" s="410">
        <v>0.0</v>
      </c>
      <c r="K116" s="411" t="str">
        <f t="shared" si="18"/>
        <v>0 </v>
      </c>
      <c r="L116" s="412" t="str">
        <f t="shared" si="3"/>
        <v>0.000 </v>
      </c>
      <c r="M116" s="413" t="str">
        <f t="shared" si="4"/>
        <v>0</v>
      </c>
      <c r="N116" s="414" t="str">
        <f t="shared" si="5"/>
        <v>0.00028 </v>
      </c>
      <c r="O116" s="415" t="str">
        <f t="shared" si="6"/>
        <v>0.000 </v>
      </c>
      <c r="P116" s="416">
        <v>0.6</v>
      </c>
      <c r="Q116" s="417" t="str">
        <f t="shared" si="7"/>
        <v>¥0</v>
      </c>
      <c r="R116" s="418" t="str">
        <f t="shared" si="8"/>
        <v>¥5,000</v>
      </c>
      <c r="S116" s="417" t="str">
        <f t="shared" si="9"/>
        <v>¥0</v>
      </c>
      <c r="T116" s="419">
        <v>0.0</v>
      </c>
      <c r="U116" s="420" t="str">
        <f t="shared" si="11"/>
        <v>1.27943987 </v>
      </c>
      <c r="V116" s="419" t="str">
        <f t="shared" si="12"/>
        <v>¥0</v>
      </c>
      <c r="W116" s="419">
        <v>0.0</v>
      </c>
      <c r="X116" s="421" t="str">
        <f t="shared" si="14"/>
        <v>¥0</v>
      </c>
      <c r="Y116" s="422" t="str">
        <f t="shared" si="15"/>
        <v>小巻菊江</v>
      </c>
      <c r="Z116" s="423"/>
      <c r="AA116" s="339" t="s">
        <v>472</v>
      </c>
      <c r="AB116" s="176"/>
      <c r="AC116" s="176"/>
      <c r="AD116" s="176"/>
      <c r="AE116" s="176"/>
      <c r="AF116" s="340"/>
      <c r="AG116" s="424"/>
      <c r="AH116" s="176"/>
      <c r="AI116" s="176"/>
      <c r="AJ116" s="354" t="str">
        <f t="shared" si="16"/>
        <v>¥0</v>
      </c>
      <c r="AK116" s="355" t="str">
        <f t="shared" si="17"/>
        <v>小巻菊江</v>
      </c>
      <c r="AL116" s="176"/>
      <c r="AM116" s="176"/>
      <c r="AN116" s="176"/>
      <c r="AO116" s="176"/>
      <c r="AP116" s="176"/>
      <c r="AQ116" s="176"/>
      <c r="AR116" s="176"/>
      <c r="AS116" s="176"/>
      <c r="AT116" s="176"/>
      <c r="AU116" s="176"/>
      <c r="AV116" s="176"/>
      <c r="AW116" s="182"/>
      <c r="AX116" s="182"/>
      <c r="AY116" s="182"/>
      <c r="AZ116" s="182"/>
      <c r="BA116" s="182"/>
      <c r="BB116" s="182"/>
    </row>
    <row r="117" ht="9.75" customHeight="1">
      <c r="A117" s="321"/>
      <c r="B117" s="425">
        <v>43.0</v>
      </c>
      <c r="C117" s="426" t="s">
        <v>473</v>
      </c>
      <c r="D117" s="427">
        <v>0.0</v>
      </c>
      <c r="E117" s="428">
        <v>0.0</v>
      </c>
      <c r="F117" s="429"/>
      <c r="G117" s="430" t="str">
        <f t="shared" si="1"/>
        <v>0 </v>
      </c>
      <c r="H117" s="431">
        <v>0.0</v>
      </c>
      <c r="I117" s="432">
        <v>0.0</v>
      </c>
      <c r="J117" s="432">
        <v>0.0</v>
      </c>
      <c r="K117" s="433" t="str">
        <f t="shared" si="18"/>
        <v>0 </v>
      </c>
      <c r="L117" s="434" t="str">
        <f t="shared" si="3"/>
        <v>0.000 </v>
      </c>
      <c r="M117" s="435" t="str">
        <f t="shared" si="4"/>
        <v>0</v>
      </c>
      <c r="N117" s="436" t="str">
        <f t="shared" si="5"/>
        <v>0.00028 </v>
      </c>
      <c r="O117" s="437" t="str">
        <f t="shared" si="6"/>
        <v>0.000 </v>
      </c>
      <c r="P117" s="438">
        <v>0.6</v>
      </c>
      <c r="Q117" s="439" t="str">
        <f t="shared" si="7"/>
        <v>¥0</v>
      </c>
      <c r="R117" s="440" t="str">
        <f t="shared" si="8"/>
        <v>¥5,000</v>
      </c>
      <c r="S117" s="439" t="str">
        <f t="shared" si="9"/>
        <v>¥0</v>
      </c>
      <c r="T117" s="441">
        <v>0.0</v>
      </c>
      <c r="U117" s="442" t="str">
        <f t="shared" si="11"/>
        <v>1.27943987 </v>
      </c>
      <c r="V117" s="441" t="str">
        <f t="shared" si="12"/>
        <v>¥0</v>
      </c>
      <c r="W117" s="441">
        <v>0.0</v>
      </c>
      <c r="X117" s="439" t="str">
        <f t="shared" si="14"/>
        <v>¥0</v>
      </c>
      <c r="Y117" s="443" t="str">
        <f t="shared" si="15"/>
        <v>沼田邦夫</v>
      </c>
      <c r="Z117" s="444"/>
      <c r="AA117" s="339" t="s">
        <v>474</v>
      </c>
      <c r="AB117" s="176"/>
      <c r="AC117" s="176"/>
      <c r="AD117" s="176"/>
      <c r="AE117" s="176"/>
      <c r="AF117" s="340"/>
      <c r="AG117" s="342"/>
      <c r="AH117" s="176"/>
      <c r="AI117" s="176"/>
      <c r="AJ117" s="354" t="str">
        <f t="shared" si="16"/>
        <v>¥0</v>
      </c>
      <c r="AK117" s="445" t="str">
        <f t="shared" si="17"/>
        <v>沼田邦夫</v>
      </c>
      <c r="AL117" s="176"/>
      <c r="AM117" s="176"/>
      <c r="AN117" s="176"/>
      <c r="AO117" s="176"/>
      <c r="AP117" s="176"/>
      <c r="AQ117" s="176"/>
      <c r="AR117" s="176"/>
      <c r="AS117" s="176"/>
      <c r="AT117" s="176"/>
      <c r="AU117" s="176"/>
      <c r="AV117" s="176"/>
      <c r="AW117" s="182"/>
      <c r="AX117" s="182"/>
      <c r="AY117" s="182"/>
      <c r="AZ117" s="182"/>
      <c r="BA117" s="182"/>
      <c r="BB117" s="182"/>
    </row>
    <row r="118" ht="9.75" hidden="1" customHeight="1">
      <c r="A118" s="321"/>
      <c r="B118" s="202">
        <v>44.0</v>
      </c>
      <c r="C118" s="446" t="s">
        <v>475</v>
      </c>
      <c r="D118" s="447"/>
      <c r="E118" s="448"/>
      <c r="F118" s="449"/>
      <c r="G118" s="450" t="str">
        <f t="shared" si="1"/>
        <v>0 </v>
      </c>
      <c r="H118" s="451">
        <v>0.0</v>
      </c>
      <c r="I118" s="452">
        <v>0.0</v>
      </c>
      <c r="J118" s="452">
        <v>0.0</v>
      </c>
      <c r="K118" s="453" t="str">
        <f t="shared" si="18"/>
        <v>0 </v>
      </c>
      <c r="L118" s="330" t="str">
        <f t="shared" si="3"/>
        <v>0.000 </v>
      </c>
      <c r="M118" s="202" t="str">
        <f t="shared" si="4"/>
        <v>0</v>
      </c>
      <c r="N118" s="331" t="str">
        <f t="shared" si="5"/>
        <v>0.00028 </v>
      </c>
      <c r="O118" s="332" t="str">
        <f t="shared" si="6"/>
        <v>0.000 </v>
      </c>
      <c r="P118" s="333">
        <v>0.6</v>
      </c>
      <c r="Q118" s="334" t="str">
        <f t="shared" si="7"/>
        <v>¥0</v>
      </c>
      <c r="R118" s="313" t="str">
        <f t="shared" si="8"/>
        <v>¥5,000</v>
      </c>
      <c r="S118" s="334" t="str">
        <f t="shared" si="9"/>
        <v>¥0</v>
      </c>
      <c r="T118" s="335">
        <v>0.0</v>
      </c>
      <c r="U118" s="336" t="str">
        <f t="shared" si="11"/>
        <v>1.27943987 </v>
      </c>
      <c r="V118" s="335" t="str">
        <f t="shared" si="12"/>
        <v>¥0</v>
      </c>
      <c r="W118" s="335">
        <v>0.0</v>
      </c>
      <c r="X118" s="334" t="str">
        <f t="shared" si="14"/>
        <v>¥0</v>
      </c>
      <c r="Y118" s="454" t="str">
        <f t="shared" si="15"/>
        <v>****</v>
      </c>
      <c r="Z118" s="338"/>
      <c r="AA118" s="339" t="s">
        <v>476</v>
      </c>
      <c r="AB118" s="176"/>
      <c r="AC118" s="176"/>
      <c r="AD118" s="176"/>
      <c r="AE118" s="176"/>
      <c r="AF118" s="340"/>
      <c r="AG118" s="342"/>
      <c r="AH118" s="176"/>
      <c r="AI118" s="176"/>
      <c r="AJ118" s="354" t="str">
        <f t="shared" ref="AJ118:AJ120" si="19">+Q118+S118</f>
        <v>¥0</v>
      </c>
      <c r="AK118" s="176"/>
      <c r="AL118" s="176"/>
      <c r="AM118" s="176"/>
      <c r="AN118" s="176"/>
      <c r="AO118" s="176"/>
      <c r="AP118" s="176"/>
      <c r="AQ118" s="176"/>
      <c r="AR118" s="176"/>
      <c r="AS118" s="176"/>
      <c r="AT118" s="176"/>
      <c r="AU118" s="176"/>
      <c r="AV118" s="176"/>
      <c r="AW118" s="182"/>
      <c r="AX118" s="182"/>
      <c r="AY118" s="182"/>
      <c r="AZ118" s="182"/>
      <c r="BA118" s="182"/>
      <c r="BB118" s="182"/>
    </row>
    <row r="119" ht="9.75" hidden="1" customHeight="1">
      <c r="A119" s="321"/>
      <c r="B119" s="208">
        <v>45.0</v>
      </c>
      <c r="C119" s="359" t="s">
        <v>475</v>
      </c>
      <c r="D119" s="455"/>
      <c r="E119" s="456"/>
      <c r="F119" s="457"/>
      <c r="G119" s="326" t="str">
        <f t="shared" si="1"/>
        <v>0 </v>
      </c>
      <c r="H119" s="458">
        <v>0.0</v>
      </c>
      <c r="I119" s="459">
        <v>0.0</v>
      </c>
      <c r="J119" s="459">
        <v>0.0</v>
      </c>
      <c r="K119" s="460" t="str">
        <f t="shared" si="18"/>
        <v>0 </v>
      </c>
      <c r="L119" s="330" t="str">
        <f t="shared" si="3"/>
        <v>0.000 </v>
      </c>
      <c r="M119" s="202" t="str">
        <f t="shared" si="4"/>
        <v>0</v>
      </c>
      <c r="N119" s="331" t="str">
        <f t="shared" si="5"/>
        <v>0.00028 </v>
      </c>
      <c r="O119" s="332" t="str">
        <f t="shared" si="6"/>
        <v>0.000 </v>
      </c>
      <c r="P119" s="333">
        <v>0.6</v>
      </c>
      <c r="Q119" s="334" t="str">
        <f t="shared" si="7"/>
        <v>¥0</v>
      </c>
      <c r="R119" s="313" t="str">
        <f t="shared" si="8"/>
        <v>¥5,000</v>
      </c>
      <c r="S119" s="334" t="str">
        <f t="shared" si="9"/>
        <v>¥0</v>
      </c>
      <c r="T119" s="335">
        <v>0.0</v>
      </c>
      <c r="U119" s="336" t="str">
        <f t="shared" si="11"/>
        <v>1.27943987 </v>
      </c>
      <c r="V119" s="335" t="str">
        <f t="shared" si="12"/>
        <v>¥0</v>
      </c>
      <c r="W119" s="335">
        <v>0.0</v>
      </c>
      <c r="X119" s="334" t="str">
        <f t="shared" si="14"/>
        <v>¥0</v>
      </c>
      <c r="Y119" s="337" t="str">
        <f t="shared" si="15"/>
        <v>****</v>
      </c>
      <c r="Z119" s="353"/>
      <c r="AA119" s="339"/>
      <c r="AB119" s="176"/>
      <c r="AC119" s="176"/>
      <c r="AD119" s="176"/>
      <c r="AE119" s="176"/>
      <c r="AF119" s="176"/>
      <c r="AG119" s="342"/>
      <c r="AH119" s="176"/>
      <c r="AI119" s="176"/>
      <c r="AJ119" s="354" t="str">
        <f t="shared" si="19"/>
        <v>¥0</v>
      </c>
      <c r="AK119" s="176"/>
      <c r="AL119" s="176"/>
      <c r="AM119" s="176"/>
      <c r="AN119" s="176"/>
      <c r="AO119" s="176"/>
      <c r="AP119" s="176"/>
      <c r="AQ119" s="176"/>
      <c r="AR119" s="176"/>
      <c r="AS119" s="176"/>
      <c r="AT119" s="176"/>
      <c r="AU119" s="176"/>
      <c r="AV119" s="176"/>
      <c r="AW119" s="182"/>
      <c r="AX119" s="182"/>
      <c r="AY119" s="182"/>
      <c r="AZ119" s="182"/>
      <c r="BA119" s="182"/>
      <c r="BB119" s="182"/>
    </row>
    <row r="120" ht="9.0" hidden="1" customHeight="1">
      <c r="A120" s="321"/>
      <c r="B120" s="208">
        <v>46.0</v>
      </c>
      <c r="C120" s="359" t="s">
        <v>475</v>
      </c>
      <c r="D120" s="455"/>
      <c r="E120" s="456"/>
      <c r="F120" s="457"/>
      <c r="G120" s="326" t="str">
        <f t="shared" si="1"/>
        <v>0 </v>
      </c>
      <c r="H120" s="458">
        <v>0.0</v>
      </c>
      <c r="I120" s="459">
        <v>0.0</v>
      </c>
      <c r="J120" s="459">
        <v>0.0</v>
      </c>
      <c r="K120" s="460" t="str">
        <f t="shared" si="18"/>
        <v>0 </v>
      </c>
      <c r="L120" s="402" t="str">
        <f t="shared" si="3"/>
        <v>0.000 </v>
      </c>
      <c r="M120" s="202" t="str">
        <f t="shared" si="4"/>
        <v>0</v>
      </c>
      <c r="N120" s="331" t="str">
        <f t="shared" si="5"/>
        <v>0.00028 </v>
      </c>
      <c r="O120" s="332" t="str">
        <f t="shared" si="6"/>
        <v>0.000 </v>
      </c>
      <c r="P120" s="333">
        <v>0.6</v>
      </c>
      <c r="Q120" s="334" t="str">
        <f t="shared" si="7"/>
        <v>¥0</v>
      </c>
      <c r="R120" s="313" t="str">
        <f t="shared" si="8"/>
        <v>¥5,000</v>
      </c>
      <c r="S120" s="334" t="str">
        <f t="shared" si="9"/>
        <v>¥0</v>
      </c>
      <c r="T120" s="335">
        <v>0.0</v>
      </c>
      <c r="U120" s="336" t="str">
        <f t="shared" si="11"/>
        <v>1.27943987 </v>
      </c>
      <c r="V120" s="335" t="str">
        <f t="shared" si="12"/>
        <v>¥0</v>
      </c>
      <c r="W120" s="335">
        <v>0.0</v>
      </c>
      <c r="X120" s="334" t="str">
        <f t="shared" si="14"/>
        <v>¥0</v>
      </c>
      <c r="Y120" s="337" t="str">
        <f t="shared" si="15"/>
        <v>****</v>
      </c>
      <c r="Z120" s="353"/>
      <c r="AA120" s="339"/>
      <c r="AB120" s="340"/>
      <c r="AC120" s="176"/>
      <c r="AD120" s="176"/>
      <c r="AE120" s="176"/>
      <c r="AF120" s="176"/>
      <c r="AG120" s="342"/>
      <c r="AH120" s="176"/>
      <c r="AI120" s="176"/>
      <c r="AJ120" s="354" t="str">
        <f t="shared" si="19"/>
        <v>¥0</v>
      </c>
      <c r="AK120" s="461"/>
      <c r="AL120" s="176"/>
      <c r="AM120" s="176"/>
      <c r="AN120" s="176"/>
      <c r="AO120" s="176"/>
      <c r="AP120" s="176"/>
      <c r="AQ120" s="176"/>
      <c r="AR120" s="176"/>
      <c r="AS120" s="176"/>
      <c r="AT120" s="176"/>
      <c r="AU120" s="176"/>
      <c r="AV120" s="176"/>
      <c r="AW120" s="182"/>
      <c r="AX120" s="182"/>
      <c r="AY120" s="182"/>
      <c r="AZ120" s="182"/>
      <c r="BA120" s="182"/>
      <c r="BB120" s="182"/>
    </row>
    <row r="121" ht="9.75" hidden="1" customHeight="1">
      <c r="A121" s="462"/>
      <c r="B121" s="208">
        <v>47.0</v>
      </c>
      <c r="C121" s="359" t="s">
        <v>475</v>
      </c>
      <c r="D121" s="463"/>
      <c r="E121" s="464"/>
      <c r="F121" s="359"/>
      <c r="G121" s="465"/>
      <c r="H121" s="466"/>
      <c r="I121" s="467"/>
      <c r="J121" s="208"/>
      <c r="K121" s="468"/>
      <c r="L121" s="330"/>
      <c r="M121" s="202"/>
      <c r="N121" s="446"/>
      <c r="O121" s="332"/>
      <c r="P121" s="469"/>
      <c r="Q121" s="205"/>
      <c r="R121" s="470"/>
      <c r="S121" s="205"/>
      <c r="T121" s="471"/>
      <c r="U121" s="336"/>
      <c r="V121" s="335"/>
      <c r="W121" s="471"/>
      <c r="X121" s="471"/>
      <c r="Y121" s="337" t="str">
        <f t="shared" si="15"/>
        <v>****</v>
      </c>
      <c r="Z121" s="472"/>
      <c r="AA121" s="339"/>
      <c r="AB121" s="340"/>
      <c r="AC121" s="176"/>
      <c r="AD121" s="176"/>
      <c r="AE121" s="176"/>
      <c r="AF121" s="176"/>
      <c r="AG121" s="342"/>
      <c r="AH121" s="176"/>
      <c r="AI121" s="176"/>
      <c r="AJ121" s="354"/>
      <c r="AK121" s="339"/>
      <c r="AL121" s="176"/>
      <c r="AM121" s="176"/>
      <c r="AN121" s="176"/>
      <c r="AO121" s="176"/>
      <c r="AP121" s="176"/>
      <c r="AQ121" s="176"/>
      <c r="AR121" s="176"/>
      <c r="AS121" s="176"/>
      <c r="AT121" s="176"/>
      <c r="AU121" s="176"/>
      <c r="AV121" s="176"/>
      <c r="AW121" s="182"/>
      <c r="AX121" s="182"/>
      <c r="AY121" s="182"/>
      <c r="AZ121" s="182"/>
      <c r="BA121" s="182"/>
      <c r="BB121" s="182"/>
    </row>
    <row r="122" ht="9.75" hidden="1" customHeight="1">
      <c r="A122" s="462"/>
      <c r="B122" s="208">
        <v>48.0</v>
      </c>
      <c r="C122" s="359" t="s">
        <v>475</v>
      </c>
      <c r="D122" s="463"/>
      <c r="E122" s="464"/>
      <c r="F122" s="359"/>
      <c r="G122" s="465"/>
      <c r="H122" s="466"/>
      <c r="I122" s="467"/>
      <c r="J122" s="208"/>
      <c r="K122" s="468"/>
      <c r="L122" s="330"/>
      <c r="M122" s="202"/>
      <c r="N122" s="446"/>
      <c r="O122" s="332"/>
      <c r="P122" s="469"/>
      <c r="Q122" s="205"/>
      <c r="R122" s="470"/>
      <c r="S122" s="205"/>
      <c r="T122" s="471"/>
      <c r="U122" s="336"/>
      <c r="V122" s="471"/>
      <c r="W122" s="471"/>
      <c r="X122" s="471"/>
      <c r="Y122" s="473" t="str">
        <f t="shared" si="15"/>
        <v>****</v>
      </c>
      <c r="Z122" s="472"/>
      <c r="AA122" s="339"/>
      <c r="AB122" s="340"/>
      <c r="AC122" s="176"/>
      <c r="AD122" s="176"/>
      <c r="AE122" s="176"/>
      <c r="AF122" s="176"/>
      <c r="AG122" s="342"/>
      <c r="AH122" s="176"/>
      <c r="AI122" s="176"/>
      <c r="AJ122" s="354"/>
      <c r="AK122" s="339"/>
      <c r="AL122" s="176"/>
      <c r="AM122" s="176"/>
      <c r="AN122" s="176"/>
      <c r="AO122" s="176"/>
      <c r="AP122" s="176"/>
      <c r="AQ122" s="176"/>
      <c r="AR122" s="176"/>
      <c r="AS122" s="176"/>
      <c r="AT122" s="176"/>
      <c r="AU122" s="176"/>
      <c r="AV122" s="176"/>
      <c r="AW122" s="182"/>
      <c r="AX122" s="182"/>
      <c r="AY122" s="182"/>
      <c r="AZ122" s="182"/>
      <c r="BA122" s="182"/>
      <c r="BB122" s="182"/>
    </row>
    <row r="123" ht="9.75" hidden="1" customHeight="1">
      <c r="A123" s="188"/>
      <c r="B123" s="208">
        <v>49.0</v>
      </c>
      <c r="C123" s="359" t="s">
        <v>475</v>
      </c>
      <c r="D123" s="463"/>
      <c r="E123" s="464"/>
      <c r="F123" s="359"/>
      <c r="G123" s="465"/>
      <c r="H123" s="466"/>
      <c r="I123" s="467"/>
      <c r="J123" s="208"/>
      <c r="K123" s="468"/>
      <c r="L123" s="330"/>
      <c r="M123" s="202"/>
      <c r="N123" s="446"/>
      <c r="O123" s="332"/>
      <c r="P123" s="469"/>
      <c r="Q123" s="205"/>
      <c r="R123" s="470"/>
      <c r="S123" s="205"/>
      <c r="T123" s="471"/>
      <c r="U123" s="336"/>
      <c r="V123" s="471"/>
      <c r="W123" s="471"/>
      <c r="X123" s="471"/>
      <c r="Y123" s="473" t="str">
        <f t="shared" si="15"/>
        <v>****</v>
      </c>
      <c r="Z123" s="472"/>
      <c r="AA123" s="339"/>
      <c r="AB123" s="340"/>
      <c r="AC123" s="176"/>
      <c r="AD123" s="176"/>
      <c r="AE123" s="176"/>
      <c r="AF123" s="176"/>
      <c r="AG123" s="342"/>
      <c r="AH123" s="176"/>
      <c r="AI123" s="176"/>
      <c r="AJ123" s="354"/>
      <c r="AK123" s="339"/>
      <c r="AL123" s="176"/>
      <c r="AM123" s="176"/>
      <c r="AN123" s="176"/>
      <c r="AO123" s="176"/>
      <c r="AP123" s="176"/>
      <c r="AQ123" s="176"/>
      <c r="AR123" s="176"/>
      <c r="AS123" s="176"/>
      <c r="AT123" s="176"/>
      <c r="AU123" s="176"/>
      <c r="AV123" s="176"/>
      <c r="AW123" s="182"/>
      <c r="AX123" s="182"/>
      <c r="AY123" s="182"/>
      <c r="AZ123" s="182"/>
      <c r="BA123" s="182"/>
      <c r="BB123" s="182"/>
    </row>
    <row r="124" ht="9.75" hidden="1" customHeight="1">
      <c r="A124" s="188"/>
      <c r="B124" s="208">
        <v>50.0</v>
      </c>
      <c r="C124" s="359"/>
      <c r="D124" s="463"/>
      <c r="E124" s="464"/>
      <c r="F124" s="359"/>
      <c r="G124" s="465"/>
      <c r="H124" s="466"/>
      <c r="I124" s="467"/>
      <c r="J124" s="208"/>
      <c r="K124" s="468"/>
      <c r="L124" s="330"/>
      <c r="M124" s="202"/>
      <c r="N124" s="446"/>
      <c r="O124" s="332"/>
      <c r="P124" s="469"/>
      <c r="Q124" s="205"/>
      <c r="R124" s="470"/>
      <c r="S124" s="205"/>
      <c r="T124" s="471"/>
      <c r="U124" s="336"/>
      <c r="V124" s="471"/>
      <c r="W124" s="471"/>
      <c r="X124" s="471"/>
      <c r="Y124" s="473"/>
      <c r="Z124" s="472"/>
      <c r="AA124" s="339"/>
      <c r="AB124" s="340"/>
      <c r="AC124" s="176"/>
      <c r="AD124" s="176"/>
      <c r="AE124" s="176"/>
      <c r="AF124" s="176"/>
      <c r="AG124" s="342"/>
      <c r="AH124" s="176"/>
      <c r="AI124" s="176"/>
      <c r="AJ124" s="354"/>
      <c r="AK124" s="339"/>
      <c r="AL124" s="176"/>
      <c r="AM124" s="176"/>
      <c r="AN124" s="176"/>
      <c r="AO124" s="176"/>
      <c r="AP124" s="176"/>
      <c r="AQ124" s="176"/>
      <c r="AR124" s="176"/>
      <c r="AS124" s="176"/>
      <c r="AT124" s="176"/>
      <c r="AU124" s="176"/>
      <c r="AV124" s="176"/>
      <c r="AW124" s="182"/>
      <c r="AX124" s="182"/>
      <c r="AY124" s="182"/>
      <c r="AZ124" s="182"/>
      <c r="BA124" s="182"/>
      <c r="BB124" s="182"/>
    </row>
    <row r="125" ht="9.75" hidden="1" customHeight="1">
      <c r="A125" s="188"/>
      <c r="B125" s="208">
        <v>51.0</v>
      </c>
      <c r="C125" s="359"/>
      <c r="D125" s="463"/>
      <c r="E125" s="464"/>
      <c r="F125" s="359"/>
      <c r="G125" s="465"/>
      <c r="H125" s="466"/>
      <c r="I125" s="467"/>
      <c r="J125" s="208"/>
      <c r="K125" s="468"/>
      <c r="L125" s="330"/>
      <c r="M125" s="202"/>
      <c r="N125" s="446"/>
      <c r="O125" s="332"/>
      <c r="P125" s="469"/>
      <c r="Q125" s="205"/>
      <c r="R125" s="470"/>
      <c r="S125" s="205"/>
      <c r="T125" s="471"/>
      <c r="U125" s="336"/>
      <c r="V125" s="471"/>
      <c r="W125" s="471"/>
      <c r="X125" s="471"/>
      <c r="Y125" s="473"/>
      <c r="Z125" s="472"/>
      <c r="AA125" s="339"/>
      <c r="AB125" s="340"/>
      <c r="AC125" s="176"/>
      <c r="AD125" s="176"/>
      <c r="AE125" s="176"/>
      <c r="AF125" s="176"/>
      <c r="AG125" s="342"/>
      <c r="AH125" s="176"/>
      <c r="AI125" s="176"/>
      <c r="AJ125" s="354"/>
      <c r="AK125" s="339"/>
      <c r="AL125" s="176"/>
      <c r="AM125" s="176"/>
      <c r="AN125" s="176"/>
      <c r="AO125" s="176"/>
      <c r="AP125" s="176"/>
      <c r="AQ125" s="176"/>
      <c r="AR125" s="176"/>
      <c r="AS125" s="176"/>
      <c r="AT125" s="176"/>
      <c r="AU125" s="176"/>
      <c r="AV125" s="176"/>
      <c r="AW125" s="182"/>
      <c r="AX125" s="182"/>
      <c r="AY125" s="182"/>
      <c r="AZ125" s="182"/>
      <c r="BA125" s="182"/>
      <c r="BB125" s="182"/>
    </row>
    <row r="126" ht="9.75" hidden="1" customHeight="1">
      <c r="A126" s="188"/>
      <c r="B126" s="208">
        <v>52.0</v>
      </c>
      <c r="C126" s="359"/>
      <c r="D126" s="474"/>
      <c r="E126" s="475"/>
      <c r="F126" s="359"/>
      <c r="G126" s="465"/>
      <c r="H126" s="466"/>
      <c r="I126" s="467"/>
      <c r="J126" s="208"/>
      <c r="K126" s="468"/>
      <c r="L126" s="330"/>
      <c r="M126" s="202"/>
      <c r="N126" s="446"/>
      <c r="O126" s="332"/>
      <c r="P126" s="469"/>
      <c r="Q126" s="205"/>
      <c r="R126" s="470"/>
      <c r="S126" s="205"/>
      <c r="T126" s="471"/>
      <c r="U126" s="336"/>
      <c r="V126" s="471"/>
      <c r="W126" s="471"/>
      <c r="X126" s="471"/>
      <c r="Y126" s="473"/>
      <c r="Z126" s="472"/>
      <c r="AA126" s="339"/>
      <c r="AB126" s="340"/>
      <c r="AC126" s="176"/>
      <c r="AD126" s="176"/>
      <c r="AE126" s="176"/>
      <c r="AF126" s="176"/>
      <c r="AG126" s="342"/>
      <c r="AH126" s="176"/>
      <c r="AI126" s="176"/>
      <c r="AJ126" s="354"/>
      <c r="AK126" s="339"/>
      <c r="AL126" s="176"/>
      <c r="AM126" s="176"/>
      <c r="AN126" s="176"/>
      <c r="AO126" s="176"/>
      <c r="AP126" s="176"/>
      <c r="AQ126" s="176"/>
      <c r="AR126" s="176"/>
      <c r="AS126" s="176"/>
      <c r="AT126" s="176"/>
      <c r="AU126" s="176"/>
      <c r="AV126" s="176"/>
      <c r="AW126" s="182"/>
      <c r="AX126" s="182"/>
      <c r="AY126" s="182"/>
      <c r="AZ126" s="182"/>
      <c r="BA126" s="182"/>
      <c r="BB126" s="182"/>
    </row>
    <row r="127" ht="9.75" hidden="1" customHeight="1">
      <c r="A127" s="188"/>
      <c r="B127" s="208">
        <v>53.0</v>
      </c>
      <c r="C127" s="359"/>
      <c r="D127" s="476"/>
      <c r="E127" s="208"/>
      <c r="F127" s="359"/>
      <c r="G127" s="465"/>
      <c r="H127" s="466"/>
      <c r="I127" s="467"/>
      <c r="J127" s="208"/>
      <c r="K127" s="468"/>
      <c r="L127" s="330"/>
      <c r="M127" s="202"/>
      <c r="N127" s="446"/>
      <c r="O127" s="332"/>
      <c r="P127" s="469"/>
      <c r="Q127" s="205"/>
      <c r="R127" s="470"/>
      <c r="S127" s="205"/>
      <c r="T127" s="471"/>
      <c r="U127" s="336"/>
      <c r="V127" s="471"/>
      <c r="W127" s="471"/>
      <c r="X127" s="471"/>
      <c r="Y127" s="473"/>
      <c r="Z127" s="472"/>
      <c r="AA127" s="339"/>
      <c r="AB127" s="340"/>
      <c r="AC127" s="176"/>
      <c r="AD127" s="176"/>
      <c r="AE127" s="176"/>
      <c r="AF127" s="176"/>
      <c r="AG127" s="342"/>
      <c r="AH127" s="176"/>
      <c r="AI127" s="176"/>
      <c r="AJ127" s="354"/>
      <c r="AK127" s="339"/>
      <c r="AL127" s="176"/>
      <c r="AM127" s="176"/>
      <c r="AN127" s="176"/>
      <c r="AO127" s="176"/>
      <c r="AP127" s="176"/>
      <c r="AQ127" s="176"/>
      <c r="AR127" s="176"/>
      <c r="AS127" s="176"/>
      <c r="AT127" s="176"/>
      <c r="AU127" s="176"/>
      <c r="AV127" s="176"/>
      <c r="AW127" s="182"/>
      <c r="AX127" s="182"/>
      <c r="AY127" s="182"/>
      <c r="AZ127" s="182"/>
      <c r="BA127" s="182"/>
      <c r="BB127" s="182"/>
    </row>
    <row r="128" ht="9.75" hidden="1" customHeight="1">
      <c r="A128" s="188"/>
      <c r="B128" s="208">
        <v>54.0</v>
      </c>
      <c r="C128" s="359"/>
      <c r="D128" s="476"/>
      <c r="E128" s="208"/>
      <c r="F128" s="359"/>
      <c r="G128" s="465"/>
      <c r="H128" s="466"/>
      <c r="I128" s="467"/>
      <c r="J128" s="208"/>
      <c r="K128" s="468"/>
      <c r="L128" s="330"/>
      <c r="M128" s="202"/>
      <c r="N128" s="446"/>
      <c r="O128" s="332"/>
      <c r="P128" s="469"/>
      <c r="Q128" s="205"/>
      <c r="R128" s="470"/>
      <c r="S128" s="205"/>
      <c r="T128" s="471"/>
      <c r="U128" s="336"/>
      <c r="V128" s="471"/>
      <c r="W128" s="471"/>
      <c r="X128" s="471"/>
      <c r="Y128" s="473"/>
      <c r="Z128" s="472"/>
      <c r="AA128" s="339"/>
      <c r="AB128" s="340"/>
      <c r="AC128" s="176"/>
      <c r="AD128" s="176"/>
      <c r="AE128" s="176"/>
      <c r="AF128" s="176"/>
      <c r="AG128" s="342"/>
      <c r="AH128" s="176"/>
      <c r="AI128" s="176"/>
      <c r="AJ128" s="354"/>
      <c r="AK128" s="339"/>
      <c r="AL128" s="176"/>
      <c r="AM128" s="176"/>
      <c r="AN128" s="176"/>
      <c r="AO128" s="176"/>
      <c r="AP128" s="176"/>
      <c r="AQ128" s="176"/>
      <c r="AR128" s="176"/>
      <c r="AS128" s="176"/>
      <c r="AT128" s="176"/>
      <c r="AU128" s="176"/>
      <c r="AV128" s="176"/>
      <c r="AW128" s="182"/>
      <c r="AX128" s="182"/>
      <c r="AY128" s="182"/>
      <c r="AZ128" s="182"/>
      <c r="BA128" s="182"/>
      <c r="BB128" s="182"/>
    </row>
    <row r="129" ht="9.75" hidden="1" customHeight="1">
      <c r="A129" s="188"/>
      <c r="B129" s="208">
        <v>55.0</v>
      </c>
      <c r="C129" s="477"/>
      <c r="D129" s="478"/>
      <c r="E129" s="479"/>
      <c r="F129" s="359"/>
      <c r="G129" s="465"/>
      <c r="H129" s="476"/>
      <c r="I129" s="208"/>
      <c r="J129" s="208"/>
      <c r="K129" s="480"/>
      <c r="L129" s="330"/>
      <c r="M129" s="202"/>
      <c r="N129" s="446"/>
      <c r="O129" s="332"/>
      <c r="P129" s="469"/>
      <c r="Q129" s="205"/>
      <c r="R129" s="470"/>
      <c r="S129" s="205"/>
      <c r="T129" s="471"/>
      <c r="U129" s="481"/>
      <c r="V129" s="471"/>
      <c r="W129" s="471"/>
      <c r="X129" s="471"/>
      <c r="Y129" s="473"/>
      <c r="Z129" s="482"/>
      <c r="AA129" s="339"/>
      <c r="AB129" s="176"/>
      <c r="AC129" s="176"/>
      <c r="AD129" s="176"/>
      <c r="AE129" s="176"/>
      <c r="AF129" s="176"/>
      <c r="AG129" s="342"/>
      <c r="AH129" s="176"/>
      <c r="AI129" s="176"/>
      <c r="AJ129" s="354" t="str">
        <f t="shared" ref="AJ129:AJ132" si="20">+Q129+S129</f>
        <v>¥0</v>
      </c>
      <c r="AK129" s="339"/>
      <c r="AL129" s="176"/>
      <c r="AM129" s="176"/>
      <c r="AN129" s="176"/>
      <c r="AO129" s="176"/>
      <c r="AP129" s="176"/>
      <c r="AQ129" s="176"/>
      <c r="AR129" s="176"/>
      <c r="AS129" s="176"/>
      <c r="AT129" s="176"/>
      <c r="AU129" s="176"/>
      <c r="AV129" s="176"/>
      <c r="AW129" s="182"/>
      <c r="AX129" s="182"/>
      <c r="AY129" s="182"/>
      <c r="AZ129" s="182"/>
      <c r="BA129" s="182"/>
      <c r="BB129" s="182"/>
    </row>
    <row r="130" ht="9.75" hidden="1" customHeight="1">
      <c r="A130" s="188"/>
      <c r="B130" s="208">
        <v>48.0</v>
      </c>
      <c r="C130" s="359"/>
      <c r="D130" s="476"/>
      <c r="E130" s="208"/>
      <c r="F130" s="359"/>
      <c r="G130" s="465"/>
      <c r="H130" s="476"/>
      <c r="I130" s="208"/>
      <c r="J130" s="208"/>
      <c r="K130" s="480"/>
      <c r="L130" s="330"/>
      <c r="M130" s="202"/>
      <c r="N130" s="446"/>
      <c r="O130" s="332"/>
      <c r="P130" s="469"/>
      <c r="Q130" s="205"/>
      <c r="R130" s="470"/>
      <c r="S130" s="205"/>
      <c r="T130" s="471"/>
      <c r="U130" s="471"/>
      <c r="V130" s="471"/>
      <c r="W130" s="471"/>
      <c r="X130" s="471"/>
      <c r="Y130" s="473"/>
      <c r="Z130" s="482"/>
      <c r="AA130" s="339"/>
      <c r="AB130" s="176"/>
      <c r="AC130" s="176"/>
      <c r="AD130" s="176"/>
      <c r="AE130" s="176"/>
      <c r="AF130" s="176"/>
      <c r="AG130" s="342"/>
      <c r="AH130" s="176"/>
      <c r="AI130" s="176"/>
      <c r="AJ130" s="354" t="str">
        <f t="shared" si="20"/>
        <v>¥0</v>
      </c>
      <c r="AK130" s="176"/>
      <c r="AL130" s="176"/>
      <c r="AM130" s="176"/>
      <c r="AN130" s="176"/>
      <c r="AO130" s="176"/>
      <c r="AP130" s="176"/>
      <c r="AQ130" s="176"/>
      <c r="AR130" s="176"/>
      <c r="AS130" s="176"/>
      <c r="AT130" s="176"/>
      <c r="AU130" s="176"/>
      <c r="AV130" s="176"/>
      <c r="AW130" s="182"/>
      <c r="AX130" s="182"/>
      <c r="AY130" s="182"/>
      <c r="AZ130" s="182"/>
      <c r="BA130" s="182"/>
      <c r="BB130" s="182"/>
    </row>
    <row r="131" ht="9.75" hidden="1" customHeight="1">
      <c r="A131" s="188"/>
      <c r="B131" s="208">
        <v>49.0</v>
      </c>
      <c r="C131" s="359"/>
      <c r="D131" s="476"/>
      <c r="E131" s="208"/>
      <c r="F131" s="359"/>
      <c r="G131" s="465"/>
      <c r="H131" s="476"/>
      <c r="I131" s="208"/>
      <c r="J131" s="208"/>
      <c r="K131" s="480"/>
      <c r="L131" s="330"/>
      <c r="M131" s="202"/>
      <c r="N131" s="446"/>
      <c r="O131" s="332"/>
      <c r="P131" s="469"/>
      <c r="Q131" s="205"/>
      <c r="R131" s="470"/>
      <c r="S131" s="205"/>
      <c r="T131" s="471"/>
      <c r="U131" s="471"/>
      <c r="V131" s="471"/>
      <c r="W131" s="471"/>
      <c r="X131" s="471"/>
      <c r="Y131" s="473"/>
      <c r="Z131" s="482"/>
      <c r="AA131" s="339"/>
      <c r="AB131" s="176"/>
      <c r="AC131" s="176"/>
      <c r="AD131" s="176"/>
      <c r="AE131" s="176"/>
      <c r="AF131" s="176"/>
      <c r="AG131" s="342"/>
      <c r="AH131" s="176"/>
      <c r="AI131" s="176"/>
      <c r="AJ131" s="354" t="str">
        <f t="shared" si="20"/>
        <v>¥0</v>
      </c>
      <c r="AK131" s="176"/>
      <c r="AL131" s="176"/>
      <c r="AM131" s="176"/>
      <c r="AN131" s="176"/>
      <c r="AO131" s="176"/>
      <c r="AP131" s="176"/>
      <c r="AQ131" s="176"/>
      <c r="AR131" s="176"/>
      <c r="AS131" s="176"/>
      <c r="AT131" s="176"/>
      <c r="AU131" s="176"/>
      <c r="AV131" s="176"/>
      <c r="AW131" s="182"/>
      <c r="AX131" s="182"/>
      <c r="AY131" s="182"/>
      <c r="AZ131" s="182"/>
      <c r="BA131" s="182"/>
      <c r="BB131" s="182"/>
    </row>
    <row r="132" ht="9.75" hidden="1" customHeight="1">
      <c r="A132" s="188"/>
      <c r="B132" s="483">
        <v>50.0</v>
      </c>
      <c r="C132" s="484"/>
      <c r="D132" s="485"/>
      <c r="E132" s="483"/>
      <c r="F132" s="484"/>
      <c r="G132" s="486"/>
      <c r="H132" s="485"/>
      <c r="I132" s="483"/>
      <c r="J132" s="483"/>
      <c r="K132" s="487"/>
      <c r="L132" s="488"/>
      <c r="M132" s="483"/>
      <c r="N132" s="484"/>
      <c r="O132" s="489"/>
      <c r="P132" s="490"/>
      <c r="Q132" s="491"/>
      <c r="R132" s="492"/>
      <c r="S132" s="491"/>
      <c r="T132" s="493"/>
      <c r="U132" s="493"/>
      <c r="V132" s="493"/>
      <c r="W132" s="493"/>
      <c r="X132" s="493"/>
      <c r="Y132" s="494"/>
      <c r="Z132" s="495"/>
      <c r="AA132" s="496"/>
      <c r="AB132" s="497"/>
      <c r="AC132" s="497"/>
      <c r="AD132" s="497"/>
      <c r="AE132" s="497"/>
      <c r="AF132" s="497"/>
      <c r="AG132" s="498"/>
      <c r="AH132" s="176"/>
      <c r="AI132" s="176"/>
      <c r="AJ132" s="499" t="str">
        <f t="shared" si="20"/>
        <v>¥0</v>
      </c>
      <c r="AK132" s="176"/>
      <c r="AL132" s="176"/>
      <c r="AM132" s="176"/>
      <c r="AN132" s="176"/>
      <c r="AO132" s="176"/>
      <c r="AP132" s="176"/>
      <c r="AQ132" s="176"/>
      <c r="AR132" s="176"/>
      <c r="AS132" s="176"/>
      <c r="AT132" s="176"/>
      <c r="AU132" s="176"/>
      <c r="AV132" s="176"/>
      <c r="AW132" s="182"/>
      <c r="AX132" s="182"/>
      <c r="AY132" s="182"/>
      <c r="AZ132" s="182"/>
      <c r="BA132" s="182"/>
      <c r="BB132" s="182"/>
    </row>
    <row r="133" ht="9.75" customHeight="1">
      <c r="A133" s="174"/>
      <c r="B133" s="500"/>
      <c r="C133" s="446" t="str">
        <f>COUNTA(C75:C132)</f>
        <v>49</v>
      </c>
      <c r="D133" s="501" t="s">
        <v>477</v>
      </c>
      <c r="E133" s="502" t="s">
        <v>478</v>
      </c>
      <c r="F133" s="446" t="s">
        <v>479</v>
      </c>
      <c r="G133" s="503"/>
      <c r="H133" s="504" t="s">
        <v>480</v>
      </c>
      <c r="I133" s="505" t="s">
        <v>481</v>
      </c>
      <c r="J133" s="506" t="s">
        <v>482</v>
      </c>
      <c r="K133" s="507"/>
      <c r="L133" s="508"/>
      <c r="M133" s="509"/>
      <c r="N133" s="509"/>
      <c r="O133" s="510"/>
      <c r="P133" s="511"/>
      <c r="Q133" s="512"/>
      <c r="R133" s="513"/>
      <c r="S133" s="514" t="str">
        <f>SUMIF(S75:S132,"&lt;0")</f>
        <v>¥-187,060</v>
      </c>
      <c r="T133" s="515" t="str">
        <f>SUM(T75:T129)</f>
        <v>¥20,500</v>
      </c>
      <c r="U133" s="516"/>
      <c r="V133" s="471" t="str">
        <f>SUM(V75:V128)</f>
        <v>¥325,999</v>
      </c>
      <c r="W133" s="471" t="s">
        <v>483</v>
      </c>
      <c r="X133" s="205" t="str">
        <f>SUMIF(X75:X132,"&lt;0")</f>
        <v>¥-110,200</v>
      </c>
      <c r="Y133" s="517" t="s">
        <v>484</v>
      </c>
      <c r="Z133" s="518" t="str">
        <f>SUM(Z75:Z132)</f>
        <v>810</v>
      </c>
      <c r="AA133" s="519" t="s">
        <v>485</v>
      </c>
      <c r="AB133" s="519"/>
      <c r="AC133" s="519"/>
      <c r="AD133" s="519"/>
      <c r="AE133" s="519" t="s">
        <v>486</v>
      </c>
      <c r="AF133" s="519"/>
      <c r="AG133" s="519"/>
      <c r="AH133" s="520"/>
      <c r="AI133" s="520" t="s">
        <v>487</v>
      </c>
      <c r="AJ133" s="176"/>
      <c r="AK133" s="176"/>
      <c r="AL133" s="176"/>
      <c r="AM133" s="176"/>
      <c r="AN133" s="176"/>
      <c r="AO133" s="176"/>
      <c r="AP133" s="176"/>
      <c r="AQ133" s="176"/>
      <c r="AR133" s="176"/>
      <c r="AS133" s="176"/>
      <c r="AT133" s="176"/>
      <c r="AU133" s="176"/>
      <c r="AV133" s="176"/>
      <c r="AW133" s="182"/>
      <c r="AX133" s="182"/>
      <c r="AY133" s="182"/>
      <c r="AZ133" s="182"/>
      <c r="BA133" s="182"/>
      <c r="BB133" s="182"/>
    </row>
    <row r="134" ht="9.75" customHeight="1">
      <c r="A134" s="174"/>
      <c r="B134" s="500"/>
      <c r="C134" s="290"/>
      <c r="D134" s="521"/>
      <c r="E134" s="522"/>
      <c r="F134" s="290"/>
      <c r="G134" s="523"/>
      <c r="H134" s="524"/>
      <c r="I134" s="522"/>
      <c r="J134" s="522"/>
      <c r="K134" s="525"/>
      <c r="L134" s="526"/>
      <c r="M134" s="527"/>
      <c r="N134" s="527"/>
      <c r="O134" s="527"/>
      <c r="P134" s="528"/>
      <c r="Q134" s="203"/>
      <c r="R134" s="528"/>
      <c r="S134" s="529" t="str">
        <f>SUMIF(S75:S132,"&gt;0")</f>
        <v>¥187,030</v>
      </c>
      <c r="T134" s="530"/>
      <c r="U134" s="531"/>
      <c r="V134" s="532"/>
      <c r="W134" s="533" t="s">
        <v>488</v>
      </c>
      <c r="X134" s="529" t="str">
        <f>SUMIF(X75:X132,"&gt;0")</f>
        <v>¥571,650</v>
      </c>
      <c r="Y134" s="534" t="s">
        <v>489</v>
      </c>
      <c r="Z134" s="535"/>
      <c r="AA134" s="176" t="s">
        <v>490</v>
      </c>
      <c r="AB134" s="340"/>
      <c r="AC134" s="176"/>
      <c r="AD134" s="176"/>
      <c r="AE134" s="176" t="s">
        <v>491</v>
      </c>
      <c r="AF134" s="176"/>
      <c r="AG134" s="176"/>
      <c r="AH134" s="176" t="s">
        <v>492</v>
      </c>
      <c r="AI134" s="176"/>
      <c r="AJ134" s="176"/>
      <c r="AK134" s="176"/>
      <c r="AL134" s="176"/>
      <c r="AM134" s="176"/>
      <c r="AN134" s="176"/>
      <c r="AO134" s="176"/>
      <c r="AP134" s="176"/>
      <c r="AQ134" s="176"/>
      <c r="AR134" s="176"/>
      <c r="AS134" s="176"/>
      <c r="AT134" s="176"/>
      <c r="AU134" s="176"/>
      <c r="AV134" s="176"/>
      <c r="AW134" s="182"/>
      <c r="AX134" s="182"/>
      <c r="AY134" s="182"/>
      <c r="AZ134" s="182"/>
      <c r="BA134" s="182"/>
      <c r="BB134" s="182"/>
    </row>
    <row r="135" ht="9.75" customHeight="1">
      <c r="A135" s="174"/>
      <c r="B135" s="174"/>
      <c r="C135" s="536"/>
      <c r="D135" s="537"/>
      <c r="E135" s="203"/>
      <c r="F135" s="538"/>
      <c r="G135" s="503"/>
      <c r="H135" s="539"/>
      <c r="I135" s="203"/>
      <c r="J135" s="203"/>
      <c r="K135" s="540"/>
      <c r="L135" s="541"/>
      <c r="M135" s="208" t="str">
        <f>SUM(M75:M132)</f>
        <v>81</v>
      </c>
      <c r="N135" s="538"/>
      <c r="O135" s="538"/>
      <c r="P135" s="528"/>
      <c r="Q135" s="205" t="str">
        <f>SUM(Q75:Q132)</f>
        <v>¥115,160</v>
      </c>
      <c r="R135" s="512"/>
      <c r="S135" s="205" t="str">
        <f>SUM(S75:S132)</f>
        <v>¥-30</v>
      </c>
      <c r="T135" s="516"/>
      <c r="U135" s="531"/>
      <c r="V135" s="542"/>
      <c r="W135" s="543" t="str">
        <f t="shared" ref="W135:X135" si="21">SUM(W75:W132)</f>
        <v>¥346,320</v>
      </c>
      <c r="X135" s="544" t="str">
        <f t="shared" si="21"/>
        <v>¥461,450</v>
      </c>
      <c r="Y135" s="517" t="s">
        <v>493</v>
      </c>
      <c r="Z135" s="545" t="str">
        <f>SUM(Z75:Z132)*8/10</f>
        <v>648</v>
      </c>
      <c r="AA135" s="176"/>
      <c r="AB135" s="340"/>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82"/>
      <c r="AX135" s="182"/>
      <c r="AY135" s="182"/>
      <c r="AZ135" s="182"/>
      <c r="BA135" s="182"/>
      <c r="BB135" s="182"/>
    </row>
    <row r="136" ht="9.75" customHeight="1">
      <c r="A136" s="174"/>
      <c r="B136" s="174"/>
      <c r="C136" s="546"/>
      <c r="D136" s="547"/>
      <c r="E136" s="208"/>
      <c r="F136" s="548" t="s">
        <v>494</v>
      </c>
      <c r="G136" s="326" t="str">
        <f>SUM(G75:G132)</f>
        <v>285,193 </v>
      </c>
      <c r="H136" s="476"/>
      <c r="I136" s="208"/>
      <c r="J136" s="549" t="s">
        <v>495</v>
      </c>
      <c r="K136" s="550" t="str">
        <f>SUM(K75:K132)</f>
        <v>254,799 </v>
      </c>
      <c r="L136" s="538"/>
      <c r="M136" s="202" t="s">
        <v>496</v>
      </c>
      <c r="N136" s="551"/>
      <c r="O136" s="552"/>
      <c r="P136" s="538"/>
      <c r="Q136" s="553" t="s">
        <v>497</v>
      </c>
      <c r="R136" s="537"/>
      <c r="S136" s="553" t="s">
        <v>498</v>
      </c>
      <c r="T136" s="305"/>
      <c r="U136" s="527"/>
      <c r="V136" s="528"/>
      <c r="W136" s="533" t="s">
        <v>499</v>
      </c>
      <c r="X136" s="554" t="s">
        <v>500</v>
      </c>
      <c r="Y136" s="517" t="s">
        <v>501</v>
      </c>
      <c r="Z136" s="518" t="str">
        <f>Z135/$AB$137</f>
        <v>81</v>
      </c>
      <c r="AA136" s="176"/>
      <c r="AB136" s="398" t="s">
        <v>502</v>
      </c>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82"/>
      <c r="AX136" s="182"/>
      <c r="AY136" s="182"/>
      <c r="AZ136" s="182"/>
      <c r="BA136" s="182"/>
      <c r="BB136" s="182"/>
    </row>
    <row r="137" ht="9.75" customHeight="1">
      <c r="A137" s="184"/>
      <c r="B137" s="184"/>
      <c r="C137" s="184"/>
      <c r="D137" s="184" t="s">
        <v>503</v>
      </c>
      <c r="E137" s="184" t="s">
        <v>504</v>
      </c>
      <c r="F137" s="184"/>
      <c r="G137" s="184" t="s">
        <v>505</v>
      </c>
      <c r="H137" s="184"/>
      <c r="I137" s="184"/>
      <c r="J137" s="184" t="s">
        <v>506</v>
      </c>
      <c r="K137" s="184" t="s">
        <v>507</v>
      </c>
      <c r="L137" s="184"/>
      <c r="M137" s="184"/>
      <c r="N137" s="184"/>
      <c r="O137" s="184"/>
      <c r="P137" s="184"/>
      <c r="Q137" s="555" t="s">
        <v>508</v>
      </c>
      <c r="R137" s="556"/>
      <c r="S137" s="556"/>
      <c r="T137" s="557"/>
      <c r="U137" s="557"/>
      <c r="V137" s="557"/>
      <c r="W137" s="558"/>
      <c r="X137" s="559"/>
      <c r="Y137" s="184"/>
      <c r="Z137" s="560" t="s">
        <v>509</v>
      </c>
      <c r="AA137" s="343"/>
      <c r="AB137" s="561">
        <v>8.0</v>
      </c>
      <c r="AC137" s="343"/>
      <c r="AD137" s="343"/>
      <c r="AE137" s="343"/>
      <c r="AF137" s="343"/>
      <c r="AG137" s="343"/>
      <c r="AH137" s="343"/>
      <c r="AI137" s="343"/>
      <c r="AJ137" s="343"/>
      <c r="AK137" s="343"/>
      <c r="AL137" s="343"/>
      <c r="AM137" s="343"/>
      <c r="AN137" s="562"/>
      <c r="AO137" s="562"/>
      <c r="AP137" s="562"/>
      <c r="AQ137" s="562"/>
      <c r="AR137" s="562"/>
      <c r="AS137" s="562"/>
      <c r="AT137" s="562"/>
      <c r="AU137" s="562"/>
      <c r="AV137" s="562"/>
      <c r="AW137" s="562"/>
      <c r="AX137" s="562"/>
      <c r="AY137" s="562"/>
      <c r="AZ137" s="562"/>
      <c r="BA137" s="562"/>
      <c r="BB137" s="562"/>
    </row>
    <row r="138" ht="12.0" hidden="1" customHeight="1">
      <c r="A138" s="174"/>
      <c r="B138" s="563"/>
      <c r="C138" s="563"/>
      <c r="D138" s="174"/>
      <c r="E138" s="174"/>
      <c r="F138" s="174"/>
      <c r="G138" s="174"/>
      <c r="H138" s="174"/>
      <c r="I138" s="174"/>
      <c r="J138" s="174"/>
      <c r="K138" s="174"/>
      <c r="L138" s="174"/>
      <c r="M138" s="174" t="s">
        <v>510</v>
      </c>
      <c r="N138" s="174"/>
      <c r="O138" s="564"/>
      <c r="P138" s="564"/>
      <c r="Q138" s="565"/>
      <c r="R138" s="565"/>
      <c r="S138" s="565"/>
      <c r="T138" s="565"/>
      <c r="U138" s="565"/>
      <c r="V138" s="565"/>
      <c r="W138" s="565" t="s">
        <v>511</v>
      </c>
      <c r="X138" s="565"/>
      <c r="Y138" s="174"/>
      <c r="Z138" s="175"/>
      <c r="AA138" s="176"/>
      <c r="AB138" s="176"/>
      <c r="AC138" s="176"/>
      <c r="AD138" s="176"/>
      <c r="AE138" s="176"/>
      <c r="AF138" s="176"/>
      <c r="AG138" s="176"/>
      <c r="AH138" s="176"/>
      <c r="AI138" s="176"/>
      <c r="AJ138" s="176"/>
      <c r="AK138" s="176"/>
      <c r="AL138" s="176"/>
      <c r="AM138" s="176"/>
      <c r="AN138" s="176"/>
      <c r="AO138" s="176"/>
      <c r="AP138" s="176"/>
      <c r="AQ138" s="176"/>
      <c r="AR138" s="176"/>
      <c r="AS138" s="176"/>
      <c r="AT138" s="176"/>
      <c r="AU138" s="176"/>
      <c r="AV138" s="176"/>
      <c r="AW138" s="182"/>
      <c r="AX138" s="182"/>
      <c r="AY138" s="182"/>
      <c r="AZ138" s="182"/>
      <c r="BA138" s="182"/>
      <c r="BB138" s="182"/>
    </row>
    <row r="139" ht="9.0" hidden="1" customHeight="1">
      <c r="A139" s="174"/>
      <c r="B139" s="563"/>
      <c r="C139" s="563"/>
      <c r="D139" s="174"/>
      <c r="E139" s="174"/>
      <c r="F139" s="174"/>
      <c r="G139" s="174"/>
      <c r="H139" s="174"/>
      <c r="I139" s="174"/>
      <c r="J139" s="174"/>
      <c r="K139" s="174"/>
      <c r="L139" s="174"/>
      <c r="M139" s="174"/>
      <c r="N139" s="174"/>
      <c r="O139" s="174"/>
      <c r="P139" s="174"/>
      <c r="Q139" s="174"/>
      <c r="R139" s="174"/>
      <c r="S139" s="174"/>
      <c r="T139" s="174"/>
      <c r="U139" s="174"/>
      <c r="V139" s="174"/>
      <c r="W139" s="174" t="s">
        <v>512</v>
      </c>
      <c r="X139" s="174"/>
      <c r="Y139" s="174"/>
      <c r="Z139" s="175"/>
      <c r="AA139" s="176"/>
      <c r="AB139" s="176"/>
      <c r="AC139" s="176"/>
      <c r="AD139" s="176"/>
      <c r="AE139" s="176"/>
      <c r="AF139" s="176"/>
      <c r="AG139" s="176"/>
      <c r="AH139" s="176"/>
      <c r="AI139" s="176"/>
      <c r="AJ139" s="176"/>
      <c r="AK139" s="176"/>
      <c r="AL139" s="176"/>
      <c r="AM139" s="176"/>
      <c r="AN139" s="176"/>
      <c r="AO139" s="176"/>
      <c r="AP139" s="176"/>
      <c r="AQ139" s="176"/>
      <c r="AR139" s="176"/>
      <c r="AS139" s="176"/>
      <c r="AT139" s="176"/>
      <c r="AU139" s="176"/>
      <c r="AV139" s="176"/>
      <c r="AW139" s="182"/>
      <c r="AX139" s="182"/>
      <c r="AY139" s="182"/>
      <c r="AZ139" s="182"/>
      <c r="BA139" s="182"/>
      <c r="BB139" s="182"/>
    </row>
    <row r="140" ht="14.25" customHeight="1">
      <c r="A140" s="174"/>
      <c r="B140" s="174"/>
      <c r="C140" s="174"/>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5"/>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82"/>
      <c r="AX140" s="182"/>
      <c r="AY140" s="182"/>
      <c r="AZ140" s="182"/>
      <c r="BA140" s="182"/>
      <c r="BB140" s="182"/>
    </row>
    <row r="141" ht="14.25" customHeight="1">
      <c r="A141" s="174"/>
      <c r="B141" s="174"/>
      <c r="C141" s="174"/>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5"/>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82"/>
      <c r="AX141" s="182"/>
      <c r="AY141" s="182"/>
      <c r="AZ141" s="182"/>
      <c r="BA141" s="182"/>
      <c r="BB141" s="182"/>
    </row>
    <row r="142" ht="14.25" customHeight="1">
      <c r="A142" s="174"/>
      <c r="B142" s="174"/>
      <c r="C142" s="174"/>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5"/>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82"/>
      <c r="AX142" s="182"/>
      <c r="AY142" s="182"/>
      <c r="AZ142" s="182"/>
      <c r="BA142" s="182"/>
      <c r="BB142" s="182"/>
    </row>
    <row r="143" ht="14.25" customHeight="1">
      <c r="A143" s="174"/>
      <c r="B143" s="174"/>
      <c r="C143" s="174"/>
      <c r="D143" s="174"/>
      <c r="E143" s="174"/>
      <c r="F143" s="174"/>
      <c r="G143" s="174"/>
      <c r="H143" s="174"/>
      <c r="I143" s="174"/>
      <c r="J143" s="174"/>
      <c r="K143" s="174"/>
      <c r="L143" s="174"/>
      <c r="M143" s="174"/>
      <c r="N143" s="174"/>
      <c r="O143" s="174"/>
      <c r="P143" s="174"/>
      <c r="Q143" s="174"/>
      <c r="R143" s="174"/>
      <c r="S143" s="174"/>
      <c r="T143" s="174"/>
      <c r="U143" s="174"/>
      <c r="V143" s="174"/>
      <c r="W143" s="174"/>
      <c r="X143" s="174"/>
      <c r="Y143" s="174"/>
      <c r="Z143" s="175"/>
      <c r="AA143" s="176"/>
      <c r="AB143" s="176"/>
      <c r="AC143" s="176"/>
      <c r="AD143" s="176"/>
      <c r="AE143" s="176"/>
      <c r="AF143" s="176"/>
      <c r="AG143" s="176"/>
      <c r="AH143" s="176"/>
      <c r="AI143" s="176"/>
      <c r="AJ143" s="176"/>
      <c r="AK143" s="176"/>
      <c r="AL143" s="176"/>
      <c r="AM143" s="176"/>
      <c r="AN143" s="176"/>
      <c r="AO143" s="176"/>
      <c r="AP143" s="176"/>
      <c r="AQ143" s="176"/>
      <c r="AR143" s="176"/>
      <c r="AS143" s="176"/>
      <c r="AT143" s="176"/>
      <c r="AU143" s="176"/>
      <c r="AV143" s="176"/>
      <c r="AW143" s="182"/>
      <c r="AX143" s="182"/>
      <c r="AY143" s="182"/>
      <c r="AZ143" s="182"/>
      <c r="BA143" s="182"/>
      <c r="BB143" s="182"/>
    </row>
    <row r="144" ht="14.25" customHeight="1">
      <c r="A144" s="174"/>
      <c r="B144" s="174"/>
      <c r="C144" s="174"/>
      <c r="D144" s="174"/>
      <c r="E144" s="174"/>
      <c r="F144" s="174"/>
      <c r="G144" s="174"/>
      <c r="H144" s="174"/>
      <c r="I144" s="174"/>
      <c r="J144" s="174"/>
      <c r="K144" s="174"/>
      <c r="L144" s="174"/>
      <c r="M144" s="174"/>
      <c r="N144" s="174"/>
      <c r="O144" s="174"/>
      <c r="P144" s="174"/>
      <c r="Q144" s="174"/>
      <c r="R144" s="174"/>
      <c r="S144" s="174"/>
      <c r="T144" s="174"/>
      <c r="U144" s="174"/>
      <c r="V144" s="174"/>
      <c r="W144" s="174"/>
      <c r="X144" s="174"/>
      <c r="Y144" s="174"/>
      <c r="Z144" s="175"/>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82"/>
      <c r="AX144" s="182"/>
      <c r="AY144" s="182"/>
      <c r="AZ144" s="182"/>
      <c r="BA144" s="182"/>
      <c r="BB144" s="182"/>
    </row>
    <row r="145" ht="14.25" customHeight="1">
      <c r="A145" s="174"/>
      <c r="B145" s="174"/>
      <c r="C145" s="174"/>
      <c r="D145" s="174"/>
      <c r="E145" s="174"/>
      <c r="F145" s="174"/>
      <c r="G145" s="174"/>
      <c r="H145" s="174"/>
      <c r="I145" s="174"/>
      <c r="J145" s="174"/>
      <c r="K145" s="174"/>
      <c r="L145" s="174"/>
      <c r="M145" s="174"/>
      <c r="N145" s="174"/>
      <c r="O145" s="174"/>
      <c r="P145" s="174"/>
      <c r="Q145" s="174"/>
      <c r="R145" s="174"/>
      <c r="S145" s="174"/>
      <c r="T145" s="174"/>
      <c r="U145" s="174"/>
      <c r="V145" s="174"/>
      <c r="W145" s="174"/>
      <c r="X145" s="174"/>
      <c r="Y145" s="174"/>
      <c r="Z145" s="175"/>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82"/>
      <c r="AX145" s="182"/>
      <c r="AY145" s="182"/>
      <c r="AZ145" s="182"/>
      <c r="BA145" s="182"/>
      <c r="BB145" s="182"/>
    </row>
    <row r="146" ht="14.25" customHeight="1">
      <c r="A146" s="174"/>
      <c r="B146" s="174"/>
      <c r="C146" s="174"/>
      <c r="D146" s="174"/>
      <c r="E146" s="174"/>
      <c r="F146" s="174"/>
      <c r="G146" s="174"/>
      <c r="H146" s="174"/>
      <c r="I146" s="174"/>
      <c r="J146" s="174"/>
      <c r="K146" s="174"/>
      <c r="L146" s="174"/>
      <c r="M146" s="174"/>
      <c r="N146" s="174"/>
      <c r="O146" s="174"/>
      <c r="P146" s="174"/>
      <c r="Q146" s="174"/>
      <c r="R146" s="174"/>
      <c r="S146" s="174"/>
      <c r="T146" s="174"/>
      <c r="U146" s="174"/>
      <c r="V146" s="174"/>
      <c r="W146" s="174"/>
      <c r="X146" s="174"/>
      <c r="Y146" s="174"/>
      <c r="Z146" s="175"/>
      <c r="AA146" s="176"/>
      <c r="AB146" s="176"/>
      <c r="AC146" s="176"/>
      <c r="AD146" s="176"/>
      <c r="AE146" s="176"/>
      <c r="AF146" s="176"/>
      <c r="AG146" s="176"/>
      <c r="AH146" s="176"/>
      <c r="AI146" s="176"/>
      <c r="AJ146" s="176"/>
      <c r="AK146" s="176"/>
      <c r="AL146" s="176"/>
      <c r="AM146" s="176"/>
      <c r="AN146" s="176"/>
      <c r="AO146" s="176"/>
      <c r="AP146" s="176"/>
      <c r="AQ146" s="176"/>
      <c r="AR146" s="176"/>
      <c r="AS146" s="176"/>
      <c r="AT146" s="176"/>
      <c r="AU146" s="176"/>
      <c r="AV146" s="176"/>
      <c r="AW146" s="182"/>
      <c r="AX146" s="182"/>
      <c r="AY146" s="182"/>
      <c r="AZ146" s="182"/>
      <c r="BA146" s="182"/>
      <c r="BB146" s="182"/>
    </row>
    <row r="147" ht="14.25" customHeight="1">
      <c r="A147" s="174"/>
      <c r="B147" s="174"/>
      <c r="C147" s="174"/>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5"/>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82"/>
      <c r="AX147" s="182"/>
      <c r="AY147" s="182"/>
      <c r="AZ147" s="182"/>
      <c r="BA147" s="182"/>
      <c r="BB147" s="182"/>
    </row>
    <row r="148" ht="14.25" customHeight="1">
      <c r="A148" s="174"/>
      <c r="B148" s="174"/>
      <c r="C148" s="174"/>
      <c r="D148" s="174"/>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5"/>
      <c r="AA148" s="176"/>
      <c r="AB148" s="176"/>
      <c r="AC148" s="176"/>
      <c r="AD148" s="176"/>
      <c r="AE148" s="176"/>
      <c r="AF148" s="176"/>
      <c r="AG148" s="176"/>
      <c r="AH148" s="176"/>
      <c r="AI148" s="176"/>
      <c r="AJ148" s="176"/>
      <c r="AK148" s="176"/>
      <c r="AL148" s="176"/>
      <c r="AM148" s="176"/>
      <c r="AN148" s="176"/>
      <c r="AO148" s="176"/>
      <c r="AP148" s="176"/>
      <c r="AQ148" s="176"/>
      <c r="AR148" s="176"/>
      <c r="AS148" s="176"/>
      <c r="AT148" s="176"/>
      <c r="AU148" s="176"/>
      <c r="AV148" s="176"/>
      <c r="AW148" s="182"/>
      <c r="AX148" s="182"/>
      <c r="AY148" s="182"/>
      <c r="AZ148" s="182"/>
      <c r="BA148" s="182"/>
      <c r="BB148" s="182"/>
    </row>
    <row r="149" ht="14.25" hidden="1" customHeight="1">
      <c r="A149" s="174"/>
      <c r="B149" s="174"/>
      <c r="C149" s="174"/>
      <c r="D149" s="174"/>
      <c r="E149" s="174" t="s">
        <v>513</v>
      </c>
      <c r="F149" s="174"/>
      <c r="G149" s="174"/>
      <c r="H149" s="174"/>
      <c r="I149" s="174"/>
      <c r="J149" s="174"/>
      <c r="K149" s="174"/>
      <c r="L149" s="174"/>
      <c r="M149" s="174"/>
      <c r="N149" s="174"/>
      <c r="O149" s="174"/>
      <c r="P149" s="174"/>
      <c r="Q149" s="174"/>
      <c r="R149" s="174"/>
      <c r="S149" s="564"/>
      <c r="T149" s="564"/>
      <c r="U149" s="564"/>
      <c r="V149" s="564"/>
      <c r="W149" s="174"/>
      <c r="X149" s="174"/>
      <c r="Y149" s="174"/>
      <c r="Z149" s="175"/>
      <c r="AA149" s="176"/>
      <c r="AB149" s="176"/>
      <c r="AC149" s="176"/>
      <c r="AD149" s="176"/>
      <c r="AE149" s="176"/>
      <c r="AF149" s="176"/>
      <c r="AG149" s="176"/>
      <c r="AH149" s="176"/>
      <c r="AI149" s="176"/>
      <c r="AJ149" s="176"/>
      <c r="AK149" s="176"/>
      <c r="AL149" s="176"/>
      <c r="AM149" s="176"/>
      <c r="AN149" s="176"/>
      <c r="AO149" s="176"/>
      <c r="AP149" s="176"/>
      <c r="AQ149" s="176"/>
      <c r="AR149" s="176"/>
      <c r="AS149" s="176"/>
      <c r="AT149" s="176"/>
      <c r="AU149" s="176"/>
      <c r="AV149" s="176"/>
      <c r="AW149" s="182"/>
      <c r="AX149" s="182"/>
      <c r="AY149" s="182"/>
      <c r="AZ149" s="182"/>
      <c r="BA149" s="182"/>
      <c r="BB149" s="182"/>
    </row>
    <row r="150" ht="14.25" hidden="1" customHeight="1">
      <c r="A150" s="174"/>
      <c r="B150" s="174"/>
      <c r="C150" s="174"/>
      <c r="D150" s="174"/>
      <c r="E150" s="174"/>
      <c r="F150" s="174"/>
      <c r="G150" s="174"/>
      <c r="H150" s="174"/>
      <c r="I150" s="174"/>
      <c r="J150" s="174"/>
      <c r="K150" s="174"/>
      <c r="L150" s="174"/>
      <c r="M150" s="174"/>
      <c r="N150" s="174"/>
      <c r="O150" s="174"/>
      <c r="P150" s="174"/>
      <c r="Q150" s="174"/>
      <c r="R150" s="174"/>
      <c r="S150" s="564"/>
      <c r="T150" s="564"/>
      <c r="U150" s="564"/>
      <c r="V150" s="564"/>
      <c r="W150" s="174"/>
      <c r="X150" s="174"/>
      <c r="Y150" s="174"/>
      <c r="Z150" s="175"/>
      <c r="AA150" s="176"/>
      <c r="AB150" s="176"/>
      <c r="AC150" s="176"/>
      <c r="AD150" s="176"/>
      <c r="AE150" s="176"/>
      <c r="AF150" s="176"/>
      <c r="AG150" s="176"/>
      <c r="AH150" s="176"/>
      <c r="AI150" s="176"/>
      <c r="AJ150" s="176"/>
      <c r="AK150" s="176"/>
      <c r="AL150" s="176"/>
      <c r="AM150" s="176"/>
      <c r="AN150" s="176"/>
      <c r="AO150" s="176"/>
      <c r="AP150" s="176"/>
      <c r="AQ150" s="176"/>
      <c r="AR150" s="176"/>
      <c r="AS150" s="176"/>
      <c r="AT150" s="176"/>
      <c r="AU150" s="176"/>
      <c r="AV150" s="176"/>
      <c r="AW150" s="182"/>
      <c r="AX150" s="182"/>
      <c r="AY150" s="182"/>
      <c r="AZ150" s="182"/>
      <c r="BA150" s="182"/>
      <c r="BB150" s="182"/>
    </row>
    <row r="151" ht="14.25" hidden="1" customHeight="1">
      <c r="A151" s="174"/>
      <c r="B151" s="174"/>
      <c r="C151" s="174"/>
      <c r="D151" s="174"/>
      <c r="E151" s="174"/>
      <c r="F151" s="174" t="s">
        <v>514</v>
      </c>
      <c r="G151" s="174"/>
      <c r="H151" s="174"/>
      <c r="I151" s="174"/>
      <c r="J151" s="174"/>
      <c r="K151" s="174"/>
      <c r="L151" s="174"/>
      <c r="M151" s="174"/>
      <c r="N151" s="174"/>
      <c r="O151" s="174"/>
      <c r="P151" s="174"/>
      <c r="Q151" s="174"/>
      <c r="R151" s="174"/>
      <c r="S151" s="564"/>
      <c r="T151" s="564"/>
      <c r="U151" s="564"/>
      <c r="V151" s="564"/>
      <c r="W151" s="174"/>
      <c r="X151" s="174"/>
      <c r="Y151" s="174"/>
      <c r="Z151" s="175"/>
      <c r="AA151" s="176"/>
      <c r="AB151" s="176"/>
      <c r="AC151" s="176"/>
      <c r="AD151" s="176"/>
      <c r="AE151" s="176"/>
      <c r="AF151" s="176"/>
      <c r="AG151" s="176"/>
      <c r="AH151" s="176"/>
      <c r="AI151" s="176"/>
      <c r="AJ151" s="176"/>
      <c r="AK151" s="176"/>
      <c r="AL151" s="176"/>
      <c r="AM151" s="176"/>
      <c r="AN151" s="176"/>
      <c r="AO151" s="176"/>
      <c r="AP151" s="176"/>
      <c r="AQ151" s="176"/>
      <c r="AR151" s="176"/>
      <c r="AS151" s="176"/>
      <c r="AT151" s="176"/>
      <c r="AU151" s="176"/>
      <c r="AV151" s="176"/>
      <c r="AW151" s="182"/>
      <c r="AX151" s="182"/>
      <c r="AY151" s="182"/>
      <c r="AZ151" s="182"/>
      <c r="BA151" s="182"/>
      <c r="BB151" s="182"/>
    </row>
    <row r="152" ht="14.25" hidden="1" customHeight="1">
      <c r="A152" s="174"/>
      <c r="B152" s="174"/>
      <c r="C152" s="174"/>
      <c r="D152" s="174"/>
      <c r="E152" s="564" t="s">
        <v>515</v>
      </c>
      <c r="F152" s="174"/>
      <c r="G152" s="174"/>
      <c r="H152" s="174"/>
      <c r="I152" s="174"/>
      <c r="J152" s="174"/>
      <c r="K152" s="174"/>
      <c r="L152" s="174"/>
      <c r="M152" s="174"/>
      <c r="N152" s="174"/>
      <c r="O152" s="174"/>
      <c r="P152" s="174"/>
      <c r="Q152" s="174"/>
      <c r="R152" s="174"/>
      <c r="S152" s="564"/>
      <c r="T152" s="564"/>
      <c r="U152" s="564"/>
      <c r="V152" s="564"/>
      <c r="W152" s="174"/>
      <c r="X152" s="174"/>
      <c r="Y152" s="174"/>
      <c r="Z152" s="175"/>
      <c r="AA152" s="176"/>
      <c r="AB152" s="176"/>
      <c r="AC152" s="176"/>
      <c r="AD152" s="176"/>
      <c r="AE152" s="176"/>
      <c r="AF152" s="176"/>
      <c r="AG152" s="176"/>
      <c r="AH152" s="176"/>
      <c r="AI152" s="176"/>
      <c r="AJ152" s="176"/>
      <c r="AK152" s="176"/>
      <c r="AL152" s="176"/>
      <c r="AM152" s="176"/>
      <c r="AN152" s="176"/>
      <c r="AO152" s="176"/>
      <c r="AP152" s="176"/>
      <c r="AQ152" s="176"/>
      <c r="AR152" s="176"/>
      <c r="AS152" s="176"/>
      <c r="AT152" s="176"/>
      <c r="AU152" s="176"/>
      <c r="AV152" s="176"/>
      <c r="AW152" s="182"/>
      <c r="AX152" s="182"/>
      <c r="AY152" s="182"/>
      <c r="AZ152" s="182"/>
      <c r="BA152" s="182"/>
      <c r="BB152" s="182"/>
    </row>
    <row r="153" ht="14.25" hidden="1" customHeight="1">
      <c r="A153" s="174"/>
      <c r="B153" s="174"/>
      <c r="C153" s="174"/>
      <c r="D153" s="174"/>
      <c r="E153" s="174"/>
      <c r="F153" s="174"/>
      <c r="G153" s="174"/>
      <c r="H153" s="174"/>
      <c r="I153" s="174"/>
      <c r="J153" s="174"/>
      <c r="K153" s="174"/>
      <c r="L153" s="174"/>
      <c r="M153" s="174"/>
      <c r="N153" s="174"/>
      <c r="O153" s="174"/>
      <c r="P153" s="174"/>
      <c r="Q153" s="174"/>
      <c r="R153" s="174"/>
      <c r="S153" s="564"/>
      <c r="T153" s="564"/>
      <c r="U153" s="564"/>
      <c r="V153" s="564"/>
      <c r="W153" s="174"/>
      <c r="X153" s="174"/>
      <c r="Y153" s="174"/>
      <c r="Z153" s="175"/>
      <c r="AA153" s="176"/>
      <c r="AB153" s="176"/>
      <c r="AC153" s="176"/>
      <c r="AD153" s="176"/>
      <c r="AE153" s="176"/>
      <c r="AF153" s="176"/>
      <c r="AG153" s="176"/>
      <c r="AH153" s="176"/>
      <c r="AI153" s="176"/>
      <c r="AJ153" s="176"/>
      <c r="AK153" s="176"/>
      <c r="AL153" s="176"/>
      <c r="AM153" s="176"/>
      <c r="AN153" s="176"/>
      <c r="AO153" s="176"/>
      <c r="AP153" s="176"/>
      <c r="AQ153" s="176"/>
      <c r="AR153" s="176"/>
      <c r="AS153" s="176"/>
      <c r="AT153" s="176"/>
      <c r="AU153" s="176"/>
      <c r="AV153" s="176"/>
      <c r="AW153" s="182"/>
      <c r="AX153" s="182"/>
      <c r="AY153" s="182"/>
      <c r="AZ153" s="182"/>
      <c r="BA153" s="182"/>
      <c r="BB153" s="182"/>
    </row>
    <row r="154" ht="17.25" hidden="1" customHeight="1">
      <c r="A154" s="174"/>
      <c r="B154" s="174"/>
      <c r="C154" s="174"/>
      <c r="D154" s="566" t="s">
        <v>516</v>
      </c>
      <c r="E154" s="567"/>
      <c r="F154" s="567"/>
      <c r="G154" s="567"/>
      <c r="H154" s="567"/>
      <c r="I154" s="567"/>
      <c r="J154" s="567"/>
      <c r="K154" s="567"/>
      <c r="L154" s="567"/>
      <c r="M154" s="567"/>
      <c r="N154" s="567"/>
      <c r="O154" s="567"/>
      <c r="P154" s="567"/>
      <c r="Q154" s="567"/>
      <c r="R154" s="567"/>
      <c r="S154" s="567"/>
      <c r="T154" s="567"/>
      <c r="U154" s="567"/>
      <c r="V154" s="567"/>
      <c r="W154" s="567"/>
      <c r="X154" s="191"/>
      <c r="Y154" s="568" t="s">
        <v>517</v>
      </c>
      <c r="Z154" s="175"/>
      <c r="AA154" s="176"/>
      <c r="AB154" s="176"/>
      <c r="AC154" s="176"/>
      <c r="AD154" s="176"/>
      <c r="AE154" s="176"/>
      <c r="AF154" s="176"/>
      <c r="AG154" s="176"/>
      <c r="AH154" s="176"/>
      <c r="AI154" s="176"/>
      <c r="AJ154" s="176"/>
      <c r="AK154" s="176"/>
      <c r="AL154" s="176"/>
      <c r="AM154" s="176"/>
      <c r="AN154" s="176"/>
      <c r="AO154" s="176"/>
      <c r="AP154" s="176"/>
      <c r="AQ154" s="176"/>
      <c r="AR154" s="176"/>
      <c r="AS154" s="176"/>
      <c r="AT154" s="176"/>
      <c r="AU154" s="176"/>
      <c r="AV154" s="176"/>
      <c r="AW154" s="182"/>
      <c r="AX154" s="182"/>
      <c r="AY154" s="182"/>
      <c r="AZ154" s="182"/>
      <c r="BA154" s="182"/>
      <c r="BB154" s="182"/>
    </row>
    <row r="155" ht="14.25" hidden="1" customHeight="1">
      <c r="A155" s="174"/>
      <c r="B155" s="174"/>
      <c r="C155" s="174"/>
      <c r="D155" s="215"/>
      <c r="E155" s="569"/>
      <c r="F155" s="569"/>
      <c r="G155" s="569"/>
      <c r="H155" s="569"/>
      <c r="I155" s="569"/>
      <c r="J155" s="569"/>
      <c r="K155" s="569"/>
      <c r="L155" s="569"/>
      <c r="M155" s="569"/>
      <c r="N155" s="569"/>
      <c r="O155" s="569"/>
      <c r="P155" s="569"/>
      <c r="Q155" s="569"/>
      <c r="R155" s="569"/>
      <c r="S155" s="569"/>
      <c r="T155" s="569"/>
      <c r="U155" s="569"/>
      <c r="V155" s="569"/>
      <c r="W155" s="569"/>
      <c r="X155" s="216"/>
      <c r="Y155" s="174" t="s">
        <v>518</v>
      </c>
      <c r="Z155" s="175"/>
      <c r="AA155" s="176"/>
      <c r="AB155" s="176"/>
      <c r="AC155" s="176"/>
      <c r="AD155" s="176"/>
      <c r="AE155" s="176"/>
      <c r="AF155" s="176"/>
      <c r="AG155" s="176"/>
      <c r="AH155" s="176"/>
      <c r="AI155" s="176"/>
      <c r="AJ155" s="176"/>
      <c r="AK155" s="176"/>
      <c r="AL155" s="176"/>
      <c r="AM155" s="176"/>
      <c r="AN155" s="176"/>
      <c r="AO155" s="176"/>
      <c r="AP155" s="176"/>
      <c r="AQ155" s="176"/>
      <c r="AR155" s="176"/>
      <c r="AS155" s="176"/>
      <c r="AT155" s="176"/>
      <c r="AU155" s="176"/>
      <c r="AV155" s="176"/>
      <c r="AW155" s="182"/>
      <c r="AX155" s="182"/>
      <c r="AY155" s="182"/>
      <c r="AZ155" s="182"/>
      <c r="BA155" s="182"/>
      <c r="BB155" s="182"/>
    </row>
    <row r="156" ht="14.25" hidden="1" customHeight="1">
      <c r="A156" s="174"/>
      <c r="B156" s="174"/>
      <c r="C156" s="174"/>
      <c r="D156" s="174"/>
      <c r="E156" s="174"/>
      <c r="F156" s="174"/>
      <c r="G156" s="174"/>
      <c r="H156" s="174"/>
      <c r="I156" s="174"/>
      <c r="J156" s="174"/>
      <c r="K156" s="174"/>
      <c r="L156" s="174"/>
      <c r="M156" s="174"/>
      <c r="N156" s="174"/>
      <c r="O156" s="174"/>
      <c r="P156" s="174"/>
      <c r="Q156" s="174"/>
      <c r="R156" s="174"/>
      <c r="S156" s="564"/>
      <c r="T156" s="564"/>
      <c r="U156" s="564"/>
      <c r="V156" s="564"/>
      <c r="W156" s="174"/>
      <c r="X156" s="174"/>
      <c r="Y156" s="174"/>
      <c r="Z156" s="175"/>
      <c r="AA156" s="176"/>
      <c r="AB156" s="176"/>
      <c r="AC156" s="176"/>
      <c r="AD156" s="176"/>
      <c r="AE156" s="176"/>
      <c r="AF156" s="176"/>
      <c r="AG156" s="176"/>
      <c r="AH156" s="176"/>
      <c r="AI156" s="176"/>
      <c r="AJ156" s="176"/>
      <c r="AK156" s="176"/>
      <c r="AL156" s="176"/>
      <c r="AM156" s="176"/>
      <c r="AN156" s="176"/>
      <c r="AO156" s="176"/>
      <c r="AP156" s="176"/>
      <c r="AQ156" s="176"/>
      <c r="AR156" s="176"/>
      <c r="AS156" s="176"/>
      <c r="AT156" s="176"/>
      <c r="AU156" s="176"/>
      <c r="AV156" s="176"/>
      <c r="AW156" s="182"/>
      <c r="AX156" s="182"/>
      <c r="AY156" s="182"/>
      <c r="AZ156" s="182"/>
      <c r="BA156" s="182"/>
      <c r="BB156" s="182"/>
    </row>
    <row r="157" ht="14.25" hidden="1" customHeight="1">
      <c r="A157" s="174"/>
      <c r="B157" s="174"/>
      <c r="C157" s="174"/>
      <c r="D157" s="174"/>
      <c r="E157" s="174"/>
      <c r="F157" s="174"/>
      <c r="G157" s="174"/>
      <c r="H157" s="174"/>
      <c r="I157" s="174"/>
      <c r="J157" s="174"/>
      <c r="K157" s="174"/>
      <c r="L157" s="174"/>
      <c r="M157" s="174"/>
      <c r="N157" s="174"/>
      <c r="O157" s="174"/>
      <c r="P157" s="174"/>
      <c r="Q157" s="174"/>
      <c r="R157" s="174"/>
      <c r="S157" s="564"/>
      <c r="T157" s="564"/>
      <c r="U157" s="564"/>
      <c r="V157" s="564"/>
      <c r="W157" s="174"/>
      <c r="X157" s="174"/>
      <c r="Y157" s="174"/>
      <c r="Z157" s="175"/>
      <c r="AA157" s="176"/>
      <c r="AB157" s="176"/>
      <c r="AC157" s="176"/>
      <c r="AD157" s="176"/>
      <c r="AE157" s="176"/>
      <c r="AF157" s="176"/>
      <c r="AG157" s="176"/>
      <c r="AH157" s="176"/>
      <c r="AI157" s="176"/>
      <c r="AJ157" s="176"/>
      <c r="AK157" s="176"/>
      <c r="AL157" s="176"/>
      <c r="AM157" s="176"/>
      <c r="AN157" s="176"/>
      <c r="AO157" s="176"/>
      <c r="AP157" s="176"/>
      <c r="AQ157" s="176"/>
      <c r="AR157" s="176"/>
      <c r="AS157" s="176"/>
      <c r="AT157" s="176"/>
      <c r="AU157" s="176"/>
      <c r="AV157" s="176"/>
      <c r="AW157" s="182"/>
      <c r="AX157" s="182"/>
      <c r="AY157" s="182"/>
      <c r="AZ157" s="182"/>
      <c r="BA157" s="182"/>
      <c r="BB157" s="182"/>
    </row>
    <row r="158" ht="14.25" hidden="1" customHeight="1">
      <c r="A158" s="174"/>
      <c r="B158" s="174"/>
      <c r="C158" s="174"/>
      <c r="D158" s="174" t="s">
        <v>519</v>
      </c>
      <c r="E158" s="174"/>
      <c r="F158" s="174"/>
      <c r="G158" s="174"/>
      <c r="H158" s="174"/>
      <c r="I158" s="174"/>
      <c r="J158" s="174"/>
      <c r="K158" s="174"/>
      <c r="L158" s="174"/>
      <c r="M158" s="174"/>
      <c r="N158" s="174"/>
      <c r="O158" s="174"/>
      <c r="P158" s="174"/>
      <c r="Q158" s="174"/>
      <c r="R158" s="174"/>
      <c r="S158" s="564"/>
      <c r="T158" s="564"/>
      <c r="U158" s="564"/>
      <c r="V158" s="564"/>
      <c r="W158" s="174"/>
      <c r="X158" s="174"/>
      <c r="Y158" s="174"/>
      <c r="Z158" s="175"/>
      <c r="AA158" s="176"/>
      <c r="AB158" s="176"/>
      <c r="AC158" s="176"/>
      <c r="AD158" s="176"/>
      <c r="AE158" s="176"/>
      <c r="AF158" s="176"/>
      <c r="AG158" s="176"/>
      <c r="AH158" s="176"/>
      <c r="AI158" s="176"/>
      <c r="AJ158" s="176"/>
      <c r="AK158" s="176"/>
      <c r="AL158" s="176"/>
      <c r="AM158" s="176"/>
      <c r="AN158" s="176"/>
      <c r="AO158" s="176"/>
      <c r="AP158" s="176"/>
      <c r="AQ158" s="176"/>
      <c r="AR158" s="176"/>
      <c r="AS158" s="176"/>
      <c r="AT158" s="176"/>
      <c r="AU158" s="176"/>
      <c r="AV158" s="176"/>
      <c r="AW158" s="182"/>
      <c r="AX158" s="182"/>
      <c r="AY158" s="182"/>
      <c r="AZ158" s="182"/>
      <c r="BA158" s="182"/>
      <c r="BB158" s="182"/>
    </row>
    <row r="159" ht="14.25" hidden="1" customHeight="1">
      <c r="A159" s="174"/>
      <c r="B159" s="174"/>
      <c r="C159" s="174"/>
      <c r="D159" s="174"/>
      <c r="E159" s="174"/>
      <c r="F159" s="174"/>
      <c r="G159" s="174"/>
      <c r="H159" s="174"/>
      <c r="I159" s="174"/>
      <c r="J159" s="174"/>
      <c r="K159" s="174"/>
      <c r="L159" s="174"/>
      <c r="M159" s="174"/>
      <c r="N159" s="174"/>
      <c r="O159" s="174"/>
      <c r="P159" s="174"/>
      <c r="Q159" s="174"/>
      <c r="R159" s="174"/>
      <c r="S159" s="564"/>
      <c r="T159" s="564"/>
      <c r="U159" s="564"/>
      <c r="V159" s="564"/>
      <c r="W159" s="174"/>
      <c r="X159" s="174"/>
      <c r="Y159" s="174"/>
      <c r="Z159" s="175"/>
      <c r="AA159" s="176"/>
      <c r="AB159" s="176"/>
      <c r="AC159" s="176"/>
      <c r="AD159" s="176"/>
      <c r="AE159" s="176"/>
      <c r="AF159" s="176"/>
      <c r="AG159" s="176"/>
      <c r="AH159" s="176"/>
      <c r="AI159" s="176"/>
      <c r="AJ159" s="176"/>
      <c r="AK159" s="176"/>
      <c r="AL159" s="176"/>
      <c r="AM159" s="176"/>
      <c r="AN159" s="176"/>
      <c r="AO159" s="176"/>
      <c r="AP159" s="176"/>
      <c r="AQ159" s="176"/>
      <c r="AR159" s="176"/>
      <c r="AS159" s="176"/>
      <c r="AT159" s="176"/>
      <c r="AU159" s="176"/>
      <c r="AV159" s="176"/>
      <c r="AW159" s="182"/>
      <c r="AX159" s="182"/>
      <c r="AY159" s="182"/>
      <c r="AZ159" s="182"/>
      <c r="BA159" s="182"/>
      <c r="BB159" s="182"/>
    </row>
    <row r="160" ht="14.25" hidden="1" customHeight="1">
      <c r="A160" s="174"/>
      <c r="B160" s="174"/>
      <c r="C160" s="174"/>
      <c r="D160" s="174"/>
      <c r="E160" s="174"/>
      <c r="F160" s="174" t="s">
        <v>520</v>
      </c>
      <c r="G160" s="174"/>
      <c r="H160" s="174"/>
      <c r="I160" s="174"/>
      <c r="J160" s="174"/>
      <c r="K160" s="174"/>
      <c r="L160" s="174"/>
      <c r="M160" s="174"/>
      <c r="N160" s="174"/>
      <c r="O160" s="174"/>
      <c r="P160" s="174"/>
      <c r="Q160" s="174"/>
      <c r="R160" s="174"/>
      <c r="S160" s="564"/>
      <c r="T160" s="564"/>
      <c r="U160" s="564"/>
      <c r="V160" s="564"/>
      <c r="W160" s="174"/>
      <c r="X160" s="174"/>
      <c r="Y160" s="174"/>
      <c r="Z160" s="175"/>
      <c r="AA160" s="176"/>
      <c r="AB160" s="176"/>
      <c r="AC160" s="176"/>
      <c r="AD160" s="176"/>
      <c r="AE160" s="176"/>
      <c r="AF160" s="176"/>
      <c r="AG160" s="176"/>
      <c r="AH160" s="176"/>
      <c r="AI160" s="176"/>
      <c r="AJ160" s="176"/>
      <c r="AK160" s="176"/>
      <c r="AL160" s="176"/>
      <c r="AM160" s="176"/>
      <c r="AN160" s="176"/>
      <c r="AO160" s="176"/>
      <c r="AP160" s="176"/>
      <c r="AQ160" s="176"/>
      <c r="AR160" s="176"/>
      <c r="AS160" s="176"/>
      <c r="AT160" s="176"/>
      <c r="AU160" s="176"/>
      <c r="AV160" s="176"/>
      <c r="AW160" s="182"/>
      <c r="AX160" s="182"/>
      <c r="AY160" s="182"/>
      <c r="AZ160" s="182"/>
      <c r="BA160" s="182"/>
      <c r="BB160" s="182"/>
    </row>
    <row r="161" ht="14.25" hidden="1" customHeight="1">
      <c r="A161" s="174"/>
      <c r="B161" s="174"/>
      <c r="C161" s="174"/>
      <c r="D161" s="174"/>
      <c r="E161" s="174"/>
      <c r="F161" s="174" t="s">
        <v>521</v>
      </c>
      <c r="G161" s="174"/>
      <c r="H161" s="174"/>
      <c r="I161" s="174"/>
      <c r="J161" s="174"/>
      <c r="K161" s="174"/>
      <c r="L161" s="174"/>
      <c r="M161" s="174"/>
      <c r="N161" s="174"/>
      <c r="O161" s="174"/>
      <c r="P161" s="174"/>
      <c r="Q161" s="174"/>
      <c r="R161" s="174"/>
      <c r="S161" s="564"/>
      <c r="T161" s="564"/>
      <c r="U161" s="564"/>
      <c r="V161" s="564"/>
      <c r="W161" s="174"/>
      <c r="X161" s="174" t="s">
        <v>522</v>
      </c>
      <c r="Y161" s="174"/>
      <c r="Z161" s="175"/>
      <c r="AA161" s="176"/>
      <c r="AB161" s="176"/>
      <c r="AC161" s="176"/>
      <c r="AD161" s="176"/>
      <c r="AE161" s="176"/>
      <c r="AF161" s="176"/>
      <c r="AG161" s="176"/>
      <c r="AH161" s="176"/>
      <c r="AI161" s="176"/>
      <c r="AJ161" s="176"/>
      <c r="AK161" s="176"/>
      <c r="AL161" s="176"/>
      <c r="AM161" s="176"/>
      <c r="AN161" s="176"/>
      <c r="AO161" s="176"/>
      <c r="AP161" s="176"/>
      <c r="AQ161" s="176"/>
      <c r="AR161" s="176"/>
      <c r="AS161" s="176"/>
      <c r="AT161" s="176"/>
      <c r="AU161" s="176"/>
      <c r="AV161" s="176"/>
      <c r="AW161" s="182"/>
      <c r="AX161" s="182"/>
      <c r="AY161" s="182"/>
      <c r="AZ161" s="182"/>
      <c r="BA161" s="182"/>
      <c r="BB161" s="182"/>
    </row>
    <row r="162" ht="14.25" hidden="1" customHeight="1">
      <c r="A162" s="174"/>
      <c r="B162" s="174"/>
      <c r="C162" s="174"/>
      <c r="D162" s="174" t="s">
        <v>523</v>
      </c>
      <c r="E162" s="174"/>
      <c r="F162" s="174" t="s">
        <v>524</v>
      </c>
      <c r="G162" s="174"/>
      <c r="H162" s="174"/>
      <c r="I162" s="174"/>
      <c r="J162" s="174"/>
      <c r="K162" s="174"/>
      <c r="L162" s="174"/>
      <c r="M162" s="174"/>
      <c r="N162" s="174"/>
      <c r="O162" s="174"/>
      <c r="P162" s="174"/>
      <c r="Q162" s="174"/>
      <c r="R162" s="174"/>
      <c r="S162" s="564"/>
      <c r="T162" s="564"/>
      <c r="U162" s="564"/>
      <c r="V162" s="564"/>
      <c r="W162" s="174"/>
      <c r="X162" s="174" t="s">
        <v>525</v>
      </c>
      <c r="Y162" s="174"/>
      <c r="Z162" s="175"/>
      <c r="AA162" s="176"/>
      <c r="AB162" s="176"/>
      <c r="AC162" s="176"/>
      <c r="AD162" s="176"/>
      <c r="AE162" s="176"/>
      <c r="AF162" s="176"/>
      <c r="AG162" s="176"/>
      <c r="AH162" s="176"/>
      <c r="AI162" s="176"/>
      <c r="AJ162" s="176"/>
      <c r="AK162" s="176"/>
      <c r="AL162" s="176"/>
      <c r="AM162" s="176"/>
      <c r="AN162" s="176"/>
      <c r="AO162" s="176"/>
      <c r="AP162" s="176"/>
      <c r="AQ162" s="176"/>
      <c r="AR162" s="176"/>
      <c r="AS162" s="176"/>
      <c r="AT162" s="176"/>
      <c r="AU162" s="176"/>
      <c r="AV162" s="176"/>
      <c r="AW162" s="182"/>
      <c r="AX162" s="182"/>
      <c r="AY162" s="182"/>
      <c r="AZ162" s="182"/>
      <c r="BA162" s="182"/>
      <c r="BB162" s="182"/>
    </row>
    <row r="163" ht="14.25" hidden="1" customHeight="1">
      <c r="A163" s="174"/>
      <c r="B163" s="174"/>
      <c r="C163" s="174"/>
      <c r="D163" s="174"/>
      <c r="E163" s="174"/>
      <c r="F163" s="174"/>
      <c r="G163" s="174"/>
      <c r="H163" s="174"/>
      <c r="I163" s="174"/>
      <c r="J163" s="174"/>
      <c r="K163" s="174"/>
      <c r="L163" s="174"/>
      <c r="M163" s="174"/>
      <c r="N163" s="174"/>
      <c r="O163" s="174"/>
      <c r="P163" s="174"/>
      <c r="Q163" s="174"/>
      <c r="R163" s="174"/>
      <c r="S163" s="564"/>
      <c r="T163" s="564"/>
      <c r="U163" s="564"/>
      <c r="V163" s="564"/>
      <c r="W163" s="174"/>
      <c r="X163" s="174"/>
      <c r="Y163" s="174"/>
      <c r="Z163" s="175"/>
      <c r="AA163" s="176"/>
      <c r="AB163" s="176"/>
      <c r="AC163" s="176"/>
      <c r="AD163" s="176"/>
      <c r="AE163" s="176"/>
      <c r="AF163" s="176"/>
      <c r="AG163" s="176"/>
      <c r="AH163" s="176"/>
      <c r="AI163" s="176"/>
      <c r="AJ163" s="176"/>
      <c r="AK163" s="176"/>
      <c r="AL163" s="176"/>
      <c r="AM163" s="176"/>
      <c r="AN163" s="176"/>
      <c r="AO163" s="176"/>
      <c r="AP163" s="176"/>
      <c r="AQ163" s="176"/>
      <c r="AR163" s="176"/>
      <c r="AS163" s="176"/>
      <c r="AT163" s="176"/>
      <c r="AU163" s="176"/>
      <c r="AV163" s="176"/>
      <c r="AW163" s="182"/>
      <c r="AX163" s="182"/>
      <c r="AY163" s="182"/>
      <c r="AZ163" s="182"/>
      <c r="BA163" s="182"/>
      <c r="BB163" s="182"/>
    </row>
    <row r="164" ht="14.25" hidden="1" customHeight="1">
      <c r="A164" s="174"/>
      <c r="B164" s="174"/>
      <c r="C164" s="174"/>
      <c r="D164" s="175" t="s">
        <v>526</v>
      </c>
      <c r="E164" s="175"/>
      <c r="F164" s="175"/>
      <c r="G164" s="568" t="s">
        <v>527</v>
      </c>
      <c r="H164" s="174"/>
      <c r="I164" s="568"/>
      <c r="J164" s="568"/>
      <c r="K164" s="568"/>
      <c r="L164" s="568"/>
      <c r="M164" s="568"/>
      <c r="N164" s="568"/>
      <c r="O164" s="568"/>
      <c r="P164" s="568"/>
      <c r="Q164" s="568"/>
      <c r="R164" s="174"/>
      <c r="S164" s="174"/>
      <c r="T164" s="174"/>
      <c r="U164" s="174"/>
      <c r="V164" s="174"/>
      <c r="W164" s="174"/>
      <c r="X164" s="564" t="s">
        <v>528</v>
      </c>
      <c r="Y164" s="564"/>
      <c r="Z164" s="175"/>
      <c r="AA164" s="340"/>
      <c r="AB164" s="176"/>
      <c r="AC164" s="176"/>
      <c r="AD164" s="176"/>
      <c r="AE164" s="176"/>
      <c r="AF164" s="176"/>
      <c r="AG164" s="176"/>
      <c r="AH164" s="176"/>
      <c r="AI164" s="176"/>
      <c r="AJ164" s="176"/>
      <c r="AK164" s="176"/>
      <c r="AL164" s="176"/>
      <c r="AM164" s="176"/>
      <c r="AN164" s="176"/>
      <c r="AO164" s="176"/>
      <c r="AP164" s="176"/>
      <c r="AQ164" s="176"/>
      <c r="AR164" s="176"/>
      <c r="AS164" s="176"/>
      <c r="AT164" s="176"/>
      <c r="AU164" s="176"/>
      <c r="AV164" s="176"/>
      <c r="AW164" s="182"/>
      <c r="AX164" s="182"/>
      <c r="AY164" s="182"/>
      <c r="AZ164" s="182"/>
      <c r="BA164" s="182"/>
      <c r="BB164" s="182"/>
    </row>
    <row r="165" ht="14.25" hidden="1" customHeight="1">
      <c r="A165" s="174"/>
      <c r="B165" s="174"/>
      <c r="C165" s="174"/>
      <c r="D165" s="175"/>
      <c r="E165" s="175"/>
      <c r="F165" s="175"/>
      <c r="G165" s="175"/>
      <c r="H165" s="174" t="s">
        <v>529</v>
      </c>
      <c r="I165" s="174"/>
      <c r="J165" s="174"/>
      <c r="K165" s="174"/>
      <c r="L165" s="174"/>
      <c r="M165" s="174"/>
      <c r="N165" s="174"/>
      <c r="O165" s="174"/>
      <c r="P165" s="174"/>
      <c r="Q165" s="174"/>
      <c r="R165" s="174"/>
      <c r="S165" s="174"/>
      <c r="T165" s="174"/>
      <c r="U165" s="174"/>
      <c r="V165" s="174"/>
      <c r="W165" s="564"/>
      <c r="X165" s="564"/>
      <c r="Y165" s="564"/>
      <c r="Z165" s="175"/>
      <c r="AA165" s="340"/>
      <c r="AB165" s="176"/>
      <c r="AC165" s="176"/>
      <c r="AD165" s="176"/>
      <c r="AE165" s="176"/>
      <c r="AF165" s="176"/>
      <c r="AG165" s="176"/>
      <c r="AH165" s="176"/>
      <c r="AI165" s="176"/>
      <c r="AJ165" s="176"/>
      <c r="AK165" s="176"/>
      <c r="AL165" s="176"/>
      <c r="AM165" s="176"/>
      <c r="AN165" s="176"/>
      <c r="AO165" s="176"/>
      <c r="AP165" s="176"/>
      <c r="AQ165" s="176"/>
      <c r="AR165" s="176"/>
      <c r="AS165" s="176"/>
      <c r="AT165" s="176"/>
      <c r="AU165" s="176"/>
      <c r="AV165" s="176"/>
      <c r="AW165" s="182"/>
      <c r="AX165" s="182"/>
      <c r="AY165" s="182"/>
      <c r="AZ165" s="182"/>
      <c r="BA165" s="182"/>
      <c r="BB165" s="182"/>
    </row>
    <row r="166" ht="14.25" hidden="1" customHeight="1">
      <c r="A166" s="174"/>
      <c r="B166" s="174"/>
      <c r="C166" s="174"/>
      <c r="D166" s="174"/>
      <c r="E166" s="174"/>
      <c r="F166" s="174"/>
      <c r="G166" s="174"/>
      <c r="H166" s="174"/>
      <c r="I166" s="174"/>
      <c r="J166" s="174"/>
      <c r="K166" s="174"/>
      <c r="L166" s="174"/>
      <c r="M166" s="174"/>
      <c r="N166" s="174"/>
      <c r="O166" s="174"/>
      <c r="P166" s="174"/>
      <c r="Q166" s="174"/>
      <c r="R166" s="174"/>
      <c r="S166" s="174"/>
      <c r="T166" s="174"/>
      <c r="U166" s="174"/>
      <c r="V166" s="174"/>
      <c r="W166" s="174"/>
      <c r="X166" s="174"/>
      <c r="Y166" s="174"/>
      <c r="Z166" s="175"/>
      <c r="AA166" s="176"/>
      <c r="AB166" s="176"/>
      <c r="AC166" s="176"/>
      <c r="AD166" s="176"/>
      <c r="AE166" s="176"/>
      <c r="AF166" s="176"/>
      <c r="AG166" s="176"/>
      <c r="AH166" s="176"/>
      <c r="AI166" s="176"/>
      <c r="AJ166" s="176"/>
      <c r="AK166" s="176"/>
      <c r="AL166" s="176"/>
      <c r="AM166" s="176"/>
      <c r="AN166" s="176"/>
      <c r="AO166" s="176"/>
      <c r="AP166" s="176"/>
      <c r="AQ166" s="176"/>
      <c r="AR166" s="176"/>
      <c r="AS166" s="176"/>
      <c r="AT166" s="176"/>
      <c r="AU166" s="176"/>
      <c r="AV166" s="176"/>
      <c r="AW166" s="182"/>
      <c r="AX166" s="182"/>
      <c r="AY166" s="182"/>
      <c r="AZ166" s="182"/>
      <c r="BA166" s="182"/>
      <c r="BB166" s="182"/>
    </row>
    <row r="167" ht="14.25" hidden="1" customHeight="1">
      <c r="A167" s="174"/>
      <c r="B167" s="174"/>
      <c r="C167" s="174"/>
      <c r="D167" s="174"/>
      <c r="E167" s="174"/>
      <c r="F167" s="174"/>
      <c r="G167" s="174"/>
      <c r="H167" s="174"/>
      <c r="I167" s="174"/>
      <c r="J167" s="174"/>
      <c r="K167" s="174"/>
      <c r="L167" s="174"/>
      <c r="M167" s="174"/>
      <c r="N167" s="174"/>
      <c r="O167" s="174"/>
      <c r="P167" s="174"/>
      <c r="Q167" s="174"/>
      <c r="R167" s="174"/>
      <c r="S167" s="174"/>
      <c r="T167" s="174"/>
      <c r="U167" s="174"/>
      <c r="V167" s="174"/>
      <c r="W167" s="174"/>
      <c r="X167" s="174"/>
      <c r="Y167" s="174"/>
      <c r="Z167" s="175"/>
      <c r="AA167" s="176"/>
      <c r="AB167" s="176"/>
      <c r="AC167" s="176"/>
      <c r="AD167" s="176"/>
      <c r="AE167" s="176"/>
      <c r="AF167" s="176"/>
      <c r="AG167" s="176"/>
      <c r="AH167" s="176"/>
      <c r="AI167" s="176"/>
      <c r="AJ167" s="176"/>
      <c r="AK167" s="176"/>
      <c r="AL167" s="176"/>
      <c r="AM167" s="176"/>
      <c r="AN167" s="176"/>
      <c r="AO167" s="176"/>
      <c r="AP167" s="176"/>
      <c r="AQ167" s="176"/>
      <c r="AR167" s="176"/>
      <c r="AS167" s="176"/>
      <c r="AT167" s="176" t="s">
        <v>530</v>
      </c>
      <c r="AU167" s="176"/>
      <c r="AV167" s="176"/>
      <c r="AW167" s="182"/>
      <c r="AX167" s="182"/>
      <c r="AY167" s="182" t="s">
        <v>531</v>
      </c>
      <c r="AZ167" s="182"/>
      <c r="BA167" s="182"/>
      <c r="BB167" s="182"/>
    </row>
    <row r="168" ht="14.25" hidden="1" customHeight="1">
      <c r="A168" s="174"/>
      <c r="B168" s="174"/>
      <c r="C168" s="174"/>
      <c r="D168" s="174"/>
      <c r="E168" s="174"/>
      <c r="F168" s="174"/>
      <c r="G168" s="174"/>
      <c r="H168" s="174"/>
      <c r="I168" s="174"/>
      <c r="J168" s="174"/>
      <c r="K168" s="174"/>
      <c r="L168" s="174"/>
      <c r="M168" s="174"/>
      <c r="N168" s="174"/>
      <c r="O168" s="174"/>
      <c r="P168" s="174"/>
      <c r="Q168" s="174"/>
      <c r="R168" s="174"/>
      <c r="S168" s="174"/>
      <c r="T168" s="174"/>
      <c r="U168" s="174"/>
      <c r="V168" s="174"/>
      <c r="W168" s="174"/>
      <c r="X168" s="174"/>
      <c r="Y168" s="174"/>
      <c r="Z168" s="175"/>
      <c r="AA168" s="176"/>
      <c r="AB168" s="176"/>
      <c r="AC168" s="176"/>
      <c r="AD168" s="176"/>
      <c r="AE168" s="176"/>
      <c r="AF168" s="176"/>
      <c r="AG168" s="176"/>
      <c r="AH168" s="176"/>
      <c r="AI168" s="176"/>
      <c r="AJ168" s="176"/>
      <c r="AK168" s="176"/>
      <c r="AL168" s="176"/>
      <c r="AM168" s="176"/>
      <c r="AN168" s="176"/>
      <c r="AO168" s="176"/>
      <c r="AP168" s="176"/>
      <c r="AQ168" s="176"/>
      <c r="AR168" s="176"/>
      <c r="AS168" s="176"/>
      <c r="AT168" s="176" t="s">
        <v>532</v>
      </c>
      <c r="AU168" s="176"/>
      <c r="AV168" s="176"/>
      <c r="AW168" s="182"/>
      <c r="AX168" s="182"/>
      <c r="AY168" s="182"/>
      <c r="AZ168" s="182"/>
      <c r="BA168" s="182"/>
      <c r="BB168" s="182"/>
    </row>
    <row r="169" ht="14.25" hidden="1" customHeight="1">
      <c r="A169" s="174"/>
      <c r="B169" s="174"/>
      <c r="C169" s="174"/>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5"/>
      <c r="AA169" s="176"/>
      <c r="AB169" s="176"/>
      <c r="AC169" s="176"/>
      <c r="AD169" s="176"/>
      <c r="AE169" s="176"/>
      <c r="AF169" s="176"/>
      <c r="AG169" s="176"/>
      <c r="AH169" s="176"/>
      <c r="AI169" s="176"/>
      <c r="AJ169" s="176"/>
      <c r="AK169" s="176"/>
      <c r="AL169" s="176"/>
      <c r="AM169" s="176"/>
      <c r="AN169" s="176"/>
      <c r="AO169" s="176"/>
      <c r="AP169" s="176"/>
      <c r="AQ169" s="176"/>
      <c r="AR169" s="176"/>
      <c r="AS169" s="176"/>
      <c r="AT169" s="176" t="s">
        <v>533</v>
      </c>
      <c r="AU169" s="176"/>
      <c r="AV169" s="176"/>
      <c r="AW169" s="182"/>
      <c r="AX169" s="182"/>
      <c r="AY169" s="182"/>
      <c r="AZ169" s="182"/>
      <c r="BA169" s="182"/>
      <c r="BB169" s="182"/>
    </row>
    <row r="170" ht="14.25" hidden="1" customHeight="1">
      <c r="A170" s="174"/>
      <c r="B170" s="174"/>
      <c r="C170" s="174"/>
      <c r="D170" s="174"/>
      <c r="E170" s="174"/>
      <c r="F170" s="174"/>
      <c r="G170" s="174"/>
      <c r="H170" s="174"/>
      <c r="I170" s="174"/>
      <c r="J170" s="174"/>
      <c r="K170" s="174"/>
      <c r="L170" s="174"/>
      <c r="M170" s="174"/>
      <c r="N170" s="174"/>
      <c r="O170" s="174"/>
      <c r="P170" s="174"/>
      <c r="Q170" s="174"/>
      <c r="R170" s="174"/>
      <c r="S170" s="174"/>
      <c r="T170" s="174"/>
      <c r="U170" s="174"/>
      <c r="V170" s="174"/>
      <c r="W170" s="174"/>
      <c r="X170" s="174"/>
      <c r="Y170" s="174"/>
      <c r="Z170" s="175"/>
      <c r="AA170" s="176"/>
      <c r="AB170" s="176"/>
      <c r="AC170" s="176"/>
      <c r="AD170" s="176"/>
      <c r="AE170" s="176"/>
      <c r="AF170" s="176"/>
      <c r="AG170" s="176"/>
      <c r="AH170" s="176"/>
      <c r="AI170" s="176"/>
      <c r="AJ170" s="176"/>
      <c r="AK170" s="176"/>
      <c r="AL170" s="176"/>
      <c r="AM170" s="176"/>
      <c r="AN170" s="176"/>
      <c r="AO170" s="176"/>
      <c r="AP170" s="176"/>
      <c r="AQ170" s="176"/>
      <c r="AR170" s="176"/>
      <c r="AS170" s="176"/>
      <c r="AT170" s="176"/>
      <c r="AU170" s="176" t="s">
        <v>534</v>
      </c>
      <c r="AV170" s="176"/>
      <c r="AW170" s="182"/>
      <c r="AX170" s="182"/>
      <c r="AY170" s="182"/>
      <c r="AZ170" s="182"/>
      <c r="BA170" s="182"/>
      <c r="BB170" s="182"/>
    </row>
    <row r="171" ht="14.25" hidden="1" customHeight="1">
      <c r="A171" s="174"/>
      <c r="B171" s="174"/>
      <c r="C171" s="174"/>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5"/>
      <c r="AA171" s="176"/>
      <c r="AB171" s="176"/>
      <c r="AC171" s="176"/>
      <c r="AD171" s="176"/>
      <c r="AE171" s="176"/>
      <c r="AF171" s="176"/>
      <c r="AG171" s="176"/>
      <c r="AH171" s="176"/>
      <c r="AI171" s="176"/>
      <c r="AJ171" s="176"/>
      <c r="AK171" s="176"/>
      <c r="AL171" s="176"/>
      <c r="AM171" s="176"/>
      <c r="AN171" s="176"/>
      <c r="AO171" s="176"/>
      <c r="AP171" s="176"/>
      <c r="AQ171" s="176"/>
      <c r="AR171" s="176"/>
      <c r="AS171" s="176"/>
      <c r="AT171" s="176"/>
      <c r="AU171" s="176"/>
      <c r="AV171" s="176"/>
      <c r="AW171" s="182"/>
      <c r="AX171" s="182"/>
      <c r="AY171" s="182"/>
      <c r="AZ171" s="182"/>
      <c r="BA171" s="182"/>
      <c r="BB171" s="182"/>
    </row>
    <row r="172" ht="14.25" hidden="1" customHeight="1">
      <c r="A172" s="174"/>
      <c r="B172" s="174"/>
      <c r="C172" s="174"/>
      <c r="D172" s="174"/>
      <c r="E172" s="174"/>
      <c r="F172" s="174"/>
      <c r="G172" s="174"/>
      <c r="H172" s="174"/>
      <c r="I172" s="174"/>
      <c r="J172" s="174"/>
      <c r="K172" s="174"/>
      <c r="L172" s="174"/>
      <c r="M172" s="174"/>
      <c r="N172" s="174"/>
      <c r="O172" s="174"/>
      <c r="P172" s="174"/>
      <c r="Q172" s="174"/>
      <c r="R172" s="174"/>
      <c r="S172" s="174"/>
      <c r="T172" s="174"/>
      <c r="U172" s="174"/>
      <c r="V172" s="174"/>
      <c r="W172" s="174"/>
      <c r="X172" s="174"/>
      <c r="Y172" s="174"/>
      <c r="Z172" s="175"/>
      <c r="AA172" s="176"/>
      <c r="AB172" s="176"/>
      <c r="AC172" s="176"/>
      <c r="AD172" s="176"/>
      <c r="AE172" s="176"/>
      <c r="AF172" s="176"/>
      <c r="AG172" s="176"/>
      <c r="AH172" s="176"/>
      <c r="AI172" s="176"/>
      <c r="AJ172" s="176"/>
      <c r="AK172" s="176"/>
      <c r="AL172" s="176"/>
      <c r="AM172" s="176"/>
      <c r="AN172" s="176"/>
      <c r="AO172" s="176"/>
      <c r="AP172" s="176"/>
      <c r="AQ172" s="176"/>
      <c r="AR172" s="176"/>
      <c r="AS172" s="176"/>
      <c r="AT172" s="176"/>
      <c r="AU172" s="176"/>
      <c r="AV172" s="176"/>
      <c r="AW172" s="182"/>
      <c r="AX172" s="182"/>
      <c r="AY172" s="182"/>
      <c r="AZ172" s="182"/>
      <c r="BA172" s="182"/>
      <c r="BB172" s="182"/>
    </row>
    <row r="173" ht="14.25" hidden="1" customHeight="1">
      <c r="A173" s="174"/>
      <c r="B173" s="174"/>
      <c r="C173" s="174"/>
      <c r="D173" s="174"/>
      <c r="E173" s="174"/>
      <c r="F173" s="174"/>
      <c r="G173" s="174"/>
      <c r="H173" s="174"/>
      <c r="I173" s="174"/>
      <c r="J173" s="174"/>
      <c r="K173" s="174"/>
      <c r="L173" s="174"/>
      <c r="M173" s="174"/>
      <c r="N173" s="174"/>
      <c r="O173" s="174"/>
      <c r="P173" s="174"/>
      <c r="Q173" s="174"/>
      <c r="R173" s="174"/>
      <c r="S173" s="174"/>
      <c r="T173" s="174"/>
      <c r="U173" s="174"/>
      <c r="V173" s="174"/>
      <c r="W173" s="174"/>
      <c r="X173" s="174"/>
      <c r="Y173" s="174"/>
      <c r="Z173" s="175"/>
      <c r="AA173" s="176"/>
      <c r="AB173" s="176"/>
      <c r="AC173" s="176"/>
      <c r="AD173" s="176"/>
      <c r="AE173" s="176"/>
      <c r="AF173" s="176"/>
      <c r="AG173" s="176"/>
      <c r="AH173" s="176"/>
      <c r="AI173" s="176"/>
      <c r="AJ173" s="176"/>
      <c r="AK173" s="176"/>
      <c r="AL173" s="176"/>
      <c r="AM173" s="176"/>
      <c r="AN173" s="176"/>
      <c r="AO173" s="176"/>
      <c r="AP173" s="176"/>
      <c r="AQ173" s="176"/>
      <c r="AR173" s="176"/>
      <c r="AS173" s="176"/>
      <c r="AT173" s="176"/>
      <c r="AU173" s="176"/>
      <c r="AV173" s="176"/>
      <c r="AW173" s="182"/>
      <c r="AX173" s="182"/>
      <c r="AY173" s="182"/>
      <c r="AZ173" s="182"/>
      <c r="BA173" s="182"/>
      <c r="BB173" s="182"/>
    </row>
    <row r="174" ht="14.25" hidden="1" customHeight="1">
      <c r="A174" s="174"/>
      <c r="B174" s="174"/>
      <c r="C174" s="174"/>
      <c r="D174" s="174"/>
      <c r="E174" s="174"/>
      <c r="F174" s="174"/>
      <c r="G174" s="174"/>
      <c r="H174" s="174"/>
      <c r="I174" s="174"/>
      <c r="J174" s="174"/>
      <c r="K174" s="174"/>
      <c r="L174" s="174"/>
      <c r="M174" s="174"/>
      <c r="N174" s="174"/>
      <c r="O174" s="174"/>
      <c r="P174" s="174"/>
      <c r="Q174" s="174"/>
      <c r="R174" s="174"/>
      <c r="S174" s="174"/>
      <c r="T174" s="174"/>
      <c r="U174" s="174"/>
      <c r="V174" s="174"/>
      <c r="W174" s="174"/>
      <c r="X174" s="174"/>
      <c r="Y174" s="174"/>
      <c r="Z174" s="175"/>
      <c r="AA174" s="176"/>
      <c r="AB174" s="176"/>
      <c r="AC174" s="176"/>
      <c r="AD174" s="176"/>
      <c r="AE174" s="176"/>
      <c r="AF174" s="176"/>
      <c r="AG174" s="176"/>
      <c r="AH174" s="176"/>
      <c r="AI174" s="176"/>
      <c r="AJ174" s="176"/>
      <c r="AK174" s="176"/>
      <c r="AL174" s="176"/>
      <c r="AM174" s="176"/>
      <c r="AN174" s="176"/>
      <c r="AO174" s="176"/>
      <c r="AP174" s="176"/>
      <c r="AQ174" s="176"/>
      <c r="AR174" s="176"/>
      <c r="AS174" s="176"/>
      <c r="AT174" s="176"/>
      <c r="AU174" s="176"/>
      <c r="AV174" s="176"/>
      <c r="AW174" s="570" t="s">
        <v>535</v>
      </c>
      <c r="AX174" s="182"/>
      <c r="AY174" s="182"/>
      <c r="AZ174" s="182"/>
      <c r="BA174" s="182"/>
      <c r="BB174" s="570" t="s">
        <v>536</v>
      </c>
    </row>
    <row r="175" ht="14.25" hidden="1" customHeight="1">
      <c r="A175" s="174"/>
      <c r="B175" s="174"/>
      <c r="C175" s="174"/>
      <c r="D175" s="174"/>
      <c r="E175" s="174"/>
      <c r="F175" s="174"/>
      <c r="G175" s="174"/>
      <c r="H175" s="174"/>
      <c r="I175" s="174"/>
      <c r="J175" s="174"/>
      <c r="K175" s="174"/>
      <c r="L175" s="174"/>
      <c r="M175" s="174"/>
      <c r="N175" s="174"/>
      <c r="O175" s="174"/>
      <c r="P175" s="174"/>
      <c r="Q175" s="174"/>
      <c r="R175" s="174"/>
      <c r="S175" s="174"/>
      <c r="T175" s="174"/>
      <c r="U175" s="174"/>
      <c r="V175" s="174"/>
      <c r="W175" s="174"/>
      <c r="X175" s="174"/>
      <c r="Y175" s="174"/>
      <c r="Z175" s="175"/>
      <c r="AA175" s="176"/>
      <c r="AB175" s="176"/>
      <c r="AC175" s="176"/>
      <c r="AD175" s="176"/>
      <c r="AE175" s="176"/>
      <c r="AF175" s="176"/>
      <c r="AG175" s="176"/>
      <c r="AH175" s="176"/>
      <c r="AI175" s="176"/>
      <c r="AJ175" s="176"/>
      <c r="AK175" s="176"/>
      <c r="AL175" s="176"/>
      <c r="AM175" s="176"/>
      <c r="AN175" s="176"/>
      <c r="AO175" s="176"/>
      <c r="AP175" s="176"/>
      <c r="AQ175" s="176"/>
      <c r="AR175" s="176"/>
      <c r="AS175" s="176"/>
      <c r="AT175" s="176"/>
      <c r="AU175" s="176"/>
      <c r="AV175" s="176"/>
      <c r="AW175" s="182"/>
      <c r="AX175" s="182"/>
      <c r="AY175" s="182"/>
      <c r="AZ175" s="182"/>
      <c r="BA175" s="182"/>
      <c r="BB175" s="182"/>
    </row>
    <row r="176" ht="14.25" hidden="1" customHeight="1">
      <c r="A176" s="174"/>
      <c r="B176" s="174"/>
      <c r="C176" s="174"/>
      <c r="D176" s="174"/>
      <c r="E176" s="174"/>
      <c r="F176" s="174"/>
      <c r="G176" s="174"/>
      <c r="H176" s="174"/>
      <c r="I176" s="174"/>
      <c r="J176" s="174"/>
      <c r="K176" s="174"/>
      <c r="L176" s="174"/>
      <c r="M176" s="174"/>
      <c r="N176" s="174"/>
      <c r="O176" s="174"/>
      <c r="P176" s="174"/>
      <c r="Q176" s="174"/>
      <c r="R176" s="174"/>
      <c r="S176" s="174"/>
      <c r="T176" s="174"/>
      <c r="U176" s="174"/>
      <c r="V176" s="174"/>
      <c r="W176" s="174"/>
      <c r="X176" s="174"/>
      <c r="Y176" s="174"/>
      <c r="Z176" s="175"/>
      <c r="AA176" s="176"/>
      <c r="AB176" s="176"/>
      <c r="AC176" s="176"/>
      <c r="AD176" s="176"/>
      <c r="AE176" s="176"/>
      <c r="AF176" s="176"/>
      <c r="AG176" s="176"/>
      <c r="AH176" s="176"/>
      <c r="AI176" s="176"/>
      <c r="AJ176" s="176"/>
      <c r="AK176" s="176"/>
      <c r="AL176" s="176"/>
      <c r="AM176" s="176"/>
      <c r="AN176" s="176"/>
      <c r="AO176" s="176"/>
      <c r="AP176" s="176"/>
      <c r="AQ176" s="176"/>
      <c r="AR176" s="176"/>
      <c r="AS176" s="176"/>
      <c r="AT176" s="176"/>
      <c r="AU176" s="176"/>
      <c r="AV176" s="176"/>
      <c r="AW176" s="570" t="s">
        <v>537</v>
      </c>
      <c r="AX176" s="182"/>
      <c r="AY176" s="182"/>
      <c r="AZ176" s="182"/>
      <c r="BA176" s="182"/>
      <c r="BB176" s="570"/>
    </row>
    <row r="177" ht="14.25" customHeight="1">
      <c r="A177" s="174"/>
      <c r="B177" s="174"/>
      <c r="C177" s="174"/>
      <c r="D177" s="174"/>
      <c r="E177" s="174"/>
      <c r="F177" s="174"/>
      <c r="G177" s="174"/>
      <c r="H177" s="174"/>
      <c r="I177" s="174"/>
      <c r="J177" s="174"/>
      <c r="K177" s="174"/>
      <c r="L177" s="174"/>
      <c r="M177" s="174"/>
      <c r="N177" s="174"/>
      <c r="O177" s="174"/>
      <c r="P177" s="174"/>
      <c r="Q177" s="174"/>
      <c r="R177" s="174"/>
      <c r="S177" s="174"/>
      <c r="T177" s="174"/>
      <c r="U177" s="174"/>
      <c r="V177" s="174"/>
      <c r="W177" s="174"/>
      <c r="X177" s="174"/>
      <c r="Y177" s="174"/>
      <c r="Z177" s="175"/>
      <c r="AA177" s="176"/>
      <c r="AB177" s="176"/>
      <c r="AC177" s="176"/>
      <c r="AD177" s="176"/>
      <c r="AE177" s="176"/>
      <c r="AF177" s="176"/>
      <c r="AG177" s="176"/>
      <c r="AH177" s="176"/>
      <c r="AI177" s="176"/>
      <c r="AJ177" s="176"/>
      <c r="AK177" s="176"/>
      <c r="AL177" s="176"/>
      <c r="AM177" s="176"/>
      <c r="AN177" s="176"/>
      <c r="AO177" s="176"/>
      <c r="AP177" s="176"/>
      <c r="AQ177" s="176"/>
      <c r="AR177" s="176"/>
      <c r="AS177" s="176"/>
      <c r="AT177" s="176"/>
      <c r="AU177" s="176"/>
      <c r="AV177" s="176"/>
      <c r="AW177" s="182"/>
      <c r="AX177" s="182"/>
      <c r="AY177" s="182"/>
      <c r="AZ177" s="182"/>
      <c r="BA177" s="182"/>
      <c r="BB177" s="182"/>
    </row>
    <row r="178" ht="14.25" hidden="1" customHeight="1">
      <c r="A178" s="174"/>
      <c r="B178" s="174"/>
      <c r="C178" s="174"/>
      <c r="D178" s="174"/>
      <c r="E178" s="174"/>
      <c r="F178" s="174"/>
      <c r="G178" s="174"/>
      <c r="H178" s="174"/>
      <c r="I178" s="174"/>
      <c r="J178" s="174"/>
      <c r="K178" s="174"/>
      <c r="L178" s="174"/>
      <c r="M178" s="174"/>
      <c r="N178" s="174"/>
      <c r="O178" s="174"/>
      <c r="P178" s="174"/>
      <c r="Q178" s="174"/>
      <c r="R178" s="174"/>
      <c r="S178" s="174"/>
      <c r="T178" s="174"/>
      <c r="U178" s="174"/>
      <c r="V178" s="174"/>
      <c r="W178" s="174"/>
      <c r="X178" s="174"/>
      <c r="Y178" s="174"/>
      <c r="Z178" s="175"/>
      <c r="AA178" s="176"/>
      <c r="AB178" s="176"/>
      <c r="AC178" s="176"/>
      <c r="AD178" s="176"/>
      <c r="AE178" s="176"/>
      <c r="AF178" s="176"/>
      <c r="AG178" s="176"/>
      <c r="AH178" s="176"/>
      <c r="AI178" s="176"/>
      <c r="AJ178" s="176"/>
      <c r="AK178" s="176"/>
      <c r="AL178" s="176"/>
      <c r="AM178" s="176"/>
      <c r="AN178" s="176"/>
      <c r="AO178" s="176"/>
      <c r="AP178" s="176"/>
      <c r="AQ178" s="176"/>
      <c r="AR178" s="176"/>
      <c r="AS178" s="176"/>
      <c r="AT178" s="176"/>
      <c r="AU178" s="176" t="s">
        <v>347</v>
      </c>
      <c r="AV178" s="176"/>
      <c r="AW178" s="182"/>
      <c r="AX178" s="182"/>
      <c r="AY178" s="182"/>
      <c r="AZ178" s="182"/>
      <c r="BA178" s="182"/>
      <c r="BB178" s="182"/>
    </row>
    <row r="179" ht="14.25" hidden="1" customHeight="1">
      <c r="A179" s="174"/>
      <c r="B179" s="174"/>
      <c r="C179" s="174"/>
      <c r="D179" s="174"/>
      <c r="E179" s="174"/>
      <c r="F179" s="174"/>
      <c r="G179" s="174"/>
      <c r="H179" s="174"/>
      <c r="I179" s="174"/>
      <c r="J179" s="174"/>
      <c r="K179" s="174"/>
      <c r="L179" s="174"/>
      <c r="M179" s="174"/>
      <c r="N179" s="174"/>
      <c r="O179" s="174"/>
      <c r="P179" s="174"/>
      <c r="Q179" s="174"/>
      <c r="R179" s="174"/>
      <c r="S179" s="174"/>
      <c r="T179" s="174"/>
      <c r="U179" s="174"/>
      <c r="V179" s="174"/>
      <c r="W179" s="174"/>
      <c r="X179" s="174"/>
      <c r="Y179" s="174"/>
      <c r="Z179" s="175"/>
      <c r="AA179" s="176"/>
      <c r="AB179" s="176"/>
      <c r="AC179" s="176"/>
      <c r="AD179" s="176"/>
      <c r="AE179" s="176"/>
      <c r="AF179" s="176"/>
      <c r="AG179" s="176"/>
      <c r="AH179" s="176"/>
      <c r="AI179" s="176"/>
      <c r="AJ179" s="176"/>
      <c r="AK179" s="176"/>
      <c r="AL179" s="176"/>
      <c r="AM179" s="176"/>
      <c r="AN179" s="176"/>
      <c r="AO179" s="176"/>
      <c r="AP179" s="176"/>
      <c r="AQ179" s="176"/>
      <c r="AR179" s="176"/>
      <c r="AS179" s="176"/>
      <c r="AT179" s="176"/>
      <c r="AU179" s="176" t="s">
        <v>538</v>
      </c>
      <c r="AV179" s="176"/>
      <c r="AW179" s="182"/>
      <c r="AX179" s="182"/>
      <c r="AY179" s="182"/>
      <c r="AZ179" s="182"/>
      <c r="BA179" s="182"/>
      <c r="BB179" s="182"/>
    </row>
    <row r="180" ht="14.25" hidden="1" customHeight="1">
      <c r="A180" s="174"/>
      <c r="B180" s="174"/>
      <c r="C180" s="174"/>
      <c r="D180" s="174"/>
      <c r="E180" s="174"/>
      <c r="F180" s="174"/>
      <c r="G180" s="174"/>
      <c r="H180" s="174"/>
      <c r="I180" s="174"/>
      <c r="J180" s="174"/>
      <c r="K180" s="174"/>
      <c r="L180" s="174"/>
      <c r="M180" s="174"/>
      <c r="N180" s="174"/>
      <c r="O180" s="174"/>
      <c r="P180" s="174"/>
      <c r="Q180" s="174"/>
      <c r="R180" s="174"/>
      <c r="S180" s="174"/>
      <c r="T180" s="174"/>
      <c r="U180" s="174"/>
      <c r="V180" s="174"/>
      <c r="W180" s="174"/>
      <c r="X180" s="174"/>
      <c r="Y180" s="174"/>
      <c r="Z180" s="175"/>
      <c r="AA180" s="176"/>
      <c r="AB180" s="176"/>
      <c r="AC180" s="176"/>
      <c r="AD180" s="176"/>
      <c r="AE180" s="176"/>
      <c r="AF180" s="176"/>
      <c r="AG180" s="176"/>
      <c r="AH180" s="176"/>
      <c r="AI180" s="176"/>
      <c r="AJ180" s="176"/>
      <c r="AK180" s="176"/>
      <c r="AL180" s="176"/>
      <c r="AM180" s="176"/>
      <c r="AN180" s="176"/>
      <c r="AO180" s="176"/>
      <c r="AP180" s="176"/>
      <c r="AQ180" s="176"/>
      <c r="AR180" s="176"/>
      <c r="AS180" s="176"/>
      <c r="AT180" s="176"/>
      <c r="AU180" s="176" t="s">
        <v>345</v>
      </c>
      <c r="AV180" s="176"/>
      <c r="AW180" s="182"/>
      <c r="AX180" s="182"/>
      <c r="AY180" s="182"/>
      <c r="AZ180" s="182"/>
      <c r="BA180" s="182"/>
      <c r="BB180" s="182"/>
    </row>
    <row r="181" ht="14.25" hidden="1" customHeight="1">
      <c r="A181" s="174"/>
      <c r="B181" s="174"/>
      <c r="C181" s="174"/>
      <c r="D181" s="174"/>
      <c r="E181" s="174"/>
      <c r="F181" s="174"/>
      <c r="G181" s="174"/>
      <c r="H181" s="174"/>
      <c r="I181" s="174"/>
      <c r="J181" s="174"/>
      <c r="K181" s="174"/>
      <c r="L181" s="174"/>
      <c r="M181" s="174"/>
      <c r="N181" s="174"/>
      <c r="O181" s="174"/>
      <c r="P181" s="174"/>
      <c r="Q181" s="174"/>
      <c r="R181" s="174"/>
      <c r="S181" s="174"/>
      <c r="T181" s="174"/>
      <c r="U181" s="174"/>
      <c r="V181" s="174"/>
      <c r="W181" s="174"/>
      <c r="X181" s="174"/>
      <c r="Y181" s="174"/>
      <c r="Z181" s="175"/>
      <c r="AA181" s="176"/>
      <c r="AB181" s="176"/>
      <c r="AC181" s="176"/>
      <c r="AD181" s="176"/>
      <c r="AE181" s="176"/>
      <c r="AF181" s="176"/>
      <c r="AG181" s="176"/>
      <c r="AH181" s="176"/>
      <c r="AI181" s="176"/>
      <c r="AJ181" s="176"/>
      <c r="AK181" s="176"/>
      <c r="AL181" s="176"/>
      <c r="AM181" s="176"/>
      <c r="AN181" s="176"/>
      <c r="AO181" s="176"/>
      <c r="AP181" s="176"/>
      <c r="AQ181" s="176"/>
      <c r="AR181" s="176"/>
      <c r="AS181" s="176"/>
      <c r="AT181" s="176"/>
      <c r="AU181" s="176" t="s">
        <v>384</v>
      </c>
      <c r="AV181" s="176"/>
      <c r="AW181" s="182"/>
      <c r="AX181" s="182"/>
      <c r="AY181" s="182"/>
      <c r="AZ181" s="182"/>
      <c r="BA181" s="182"/>
      <c r="BB181" s="182"/>
    </row>
    <row r="182" ht="14.25" hidden="1" customHeight="1">
      <c r="A182" s="174"/>
      <c r="B182" s="174"/>
      <c r="C182" s="174"/>
      <c r="D182" s="174"/>
      <c r="E182" s="174"/>
      <c r="F182" s="174"/>
      <c r="G182" s="174"/>
      <c r="H182" s="174"/>
      <c r="I182" s="174"/>
      <c r="J182" s="174"/>
      <c r="K182" s="174"/>
      <c r="L182" s="174"/>
      <c r="M182" s="174"/>
      <c r="N182" s="174"/>
      <c r="O182" s="174"/>
      <c r="P182" s="174"/>
      <c r="Q182" s="174"/>
      <c r="R182" s="174"/>
      <c r="S182" s="174"/>
      <c r="T182" s="174"/>
      <c r="U182" s="174"/>
      <c r="V182" s="174"/>
      <c r="W182" s="174"/>
      <c r="X182" s="174"/>
      <c r="Y182" s="174"/>
      <c r="Z182" s="175"/>
      <c r="AA182" s="176"/>
      <c r="AB182" s="176"/>
      <c r="AC182" s="176"/>
      <c r="AD182" s="176"/>
      <c r="AE182" s="176"/>
      <c r="AF182" s="176"/>
      <c r="AG182" s="176"/>
      <c r="AH182" s="176"/>
      <c r="AI182" s="176"/>
      <c r="AJ182" s="176"/>
      <c r="AK182" s="176"/>
      <c r="AL182" s="176"/>
      <c r="AM182" s="176"/>
      <c r="AN182" s="176"/>
      <c r="AO182" s="176"/>
      <c r="AP182" s="176"/>
      <c r="AQ182" s="176"/>
      <c r="AR182" s="176"/>
      <c r="AS182" s="176"/>
      <c r="AT182" s="176"/>
      <c r="AU182" s="176"/>
      <c r="AV182" s="176"/>
      <c r="AW182" s="182"/>
      <c r="AX182" s="182"/>
      <c r="AY182" s="182"/>
      <c r="AZ182" s="182"/>
      <c r="BA182" s="182"/>
      <c r="BB182" s="182"/>
    </row>
    <row r="183" ht="14.25" hidden="1" customHeight="1">
      <c r="A183" s="174"/>
      <c r="B183" s="174"/>
      <c r="C183" s="174"/>
      <c r="D183" s="174"/>
      <c r="E183" s="174"/>
      <c r="F183" s="174"/>
      <c r="G183" s="174"/>
      <c r="H183" s="174"/>
      <c r="I183" s="174"/>
      <c r="J183" s="174"/>
      <c r="K183" s="174"/>
      <c r="L183" s="174"/>
      <c r="M183" s="174"/>
      <c r="N183" s="174"/>
      <c r="O183" s="174"/>
      <c r="P183" s="174"/>
      <c r="Q183" s="174"/>
      <c r="R183" s="174"/>
      <c r="S183" s="174"/>
      <c r="T183" s="174"/>
      <c r="U183" s="174"/>
      <c r="V183" s="174"/>
      <c r="W183" s="174"/>
      <c r="X183" s="174"/>
      <c r="Y183" s="174"/>
      <c r="Z183" s="175"/>
      <c r="AA183" s="176"/>
      <c r="AB183" s="176"/>
      <c r="AC183" s="176"/>
      <c r="AD183" s="176"/>
      <c r="AE183" s="176"/>
      <c r="AF183" s="176"/>
      <c r="AG183" s="176"/>
      <c r="AH183" s="176"/>
      <c r="AI183" s="176"/>
      <c r="AJ183" s="176"/>
      <c r="AK183" s="176"/>
      <c r="AL183" s="176"/>
      <c r="AM183" s="176"/>
      <c r="AN183" s="176"/>
      <c r="AO183" s="176"/>
      <c r="AP183" s="176"/>
      <c r="AQ183" s="176"/>
      <c r="AR183" s="176"/>
      <c r="AS183" s="176"/>
      <c r="AT183" s="176" t="s">
        <v>539</v>
      </c>
      <c r="AU183" s="176"/>
      <c r="AV183" s="176"/>
      <c r="AW183" s="182"/>
      <c r="AX183" s="182"/>
      <c r="AY183" s="182" t="s">
        <v>540</v>
      </c>
      <c r="AZ183" s="182"/>
      <c r="BA183" s="182"/>
      <c r="BB183" s="182"/>
    </row>
    <row r="184" ht="14.25" hidden="1" customHeight="1">
      <c r="A184" s="174"/>
      <c r="B184" s="174"/>
      <c r="C184" s="174"/>
      <c r="D184" s="174"/>
      <c r="E184" s="174"/>
      <c r="F184" s="174"/>
      <c r="G184" s="174"/>
      <c r="H184" s="174"/>
      <c r="I184" s="174"/>
      <c r="J184" s="174"/>
      <c r="K184" s="174"/>
      <c r="L184" s="174"/>
      <c r="M184" s="174"/>
      <c r="N184" s="174"/>
      <c r="O184" s="174"/>
      <c r="P184" s="174"/>
      <c r="Q184" s="174"/>
      <c r="R184" s="174"/>
      <c r="S184" s="174"/>
      <c r="T184" s="174"/>
      <c r="U184" s="174"/>
      <c r="V184" s="174"/>
      <c r="W184" s="174"/>
      <c r="X184" s="174"/>
      <c r="Y184" s="174"/>
      <c r="Z184" s="175"/>
      <c r="AA184" s="176"/>
      <c r="AB184" s="176"/>
      <c r="AC184" s="176"/>
      <c r="AD184" s="176"/>
      <c r="AE184" s="176"/>
      <c r="AF184" s="176"/>
      <c r="AG184" s="176"/>
      <c r="AH184" s="176"/>
      <c r="AI184" s="176"/>
      <c r="AJ184" s="176"/>
      <c r="AK184" s="176"/>
      <c r="AL184" s="176"/>
      <c r="AM184" s="176"/>
      <c r="AN184" s="176"/>
      <c r="AO184" s="176"/>
      <c r="AP184" s="176"/>
      <c r="AQ184" s="176"/>
      <c r="AR184" s="176"/>
      <c r="AS184" s="176"/>
      <c r="AT184" s="176" t="s">
        <v>541</v>
      </c>
      <c r="AU184" s="176"/>
      <c r="AV184" s="176"/>
      <c r="AW184" s="182"/>
      <c r="AX184" s="182"/>
      <c r="AY184" s="182" t="s">
        <v>542</v>
      </c>
      <c r="AZ184" s="182"/>
      <c r="BA184" s="182"/>
      <c r="BB184" s="182"/>
    </row>
    <row r="185" ht="14.25" hidden="1" customHeight="1">
      <c r="A185" s="174"/>
      <c r="B185" s="174"/>
      <c r="C185" s="174"/>
      <c r="D185" s="174"/>
      <c r="E185" s="174"/>
      <c r="F185" s="174"/>
      <c r="G185" s="174"/>
      <c r="H185" s="174"/>
      <c r="I185" s="174"/>
      <c r="J185" s="174"/>
      <c r="K185" s="174"/>
      <c r="L185" s="174"/>
      <c r="M185" s="174"/>
      <c r="N185" s="174"/>
      <c r="O185" s="174"/>
      <c r="P185" s="174"/>
      <c r="Q185" s="174"/>
      <c r="R185" s="174"/>
      <c r="S185" s="174"/>
      <c r="T185" s="174"/>
      <c r="U185" s="174"/>
      <c r="V185" s="174"/>
      <c r="W185" s="174"/>
      <c r="X185" s="174"/>
      <c r="Y185" s="174"/>
      <c r="Z185" s="175"/>
      <c r="AA185" s="176"/>
      <c r="AB185" s="176"/>
      <c r="AC185" s="176"/>
      <c r="AD185" s="176"/>
      <c r="AE185" s="176"/>
      <c r="AF185" s="176"/>
      <c r="AG185" s="176"/>
      <c r="AH185" s="176"/>
      <c r="AI185" s="176"/>
      <c r="AJ185" s="176"/>
      <c r="AK185" s="176"/>
      <c r="AL185" s="176"/>
      <c r="AM185" s="176"/>
      <c r="AN185" s="176"/>
      <c r="AO185" s="176"/>
      <c r="AP185" s="176"/>
      <c r="AQ185" s="176"/>
      <c r="AR185" s="176"/>
      <c r="AS185" s="176"/>
      <c r="AT185" s="176" t="s">
        <v>543</v>
      </c>
      <c r="AU185" s="176"/>
      <c r="AV185" s="176"/>
      <c r="AW185" s="182"/>
      <c r="AX185" s="182"/>
      <c r="AY185" s="182"/>
      <c r="AZ185" s="182"/>
      <c r="BA185" s="182"/>
      <c r="BB185" s="182"/>
    </row>
  </sheetData>
  <mergeCells count="24">
    <mergeCell ref="H72:H73"/>
    <mergeCell ref="I72:I73"/>
    <mergeCell ref="AH73:AI73"/>
    <mergeCell ref="AA72:AG73"/>
    <mergeCell ref="K72:K73"/>
    <mergeCell ref="G72:G73"/>
    <mergeCell ref="F72:F73"/>
    <mergeCell ref="B67:C69"/>
    <mergeCell ref="D69:E69"/>
    <mergeCell ref="R70:S70"/>
    <mergeCell ref="Q68:S68"/>
    <mergeCell ref="R69:S69"/>
    <mergeCell ref="AH68:AL69"/>
    <mergeCell ref="U71:V71"/>
    <mergeCell ref="T69:W69"/>
    <mergeCell ref="Y71:Y72"/>
    <mergeCell ref="Z71:Z72"/>
    <mergeCell ref="D154:X155"/>
    <mergeCell ref="N71:N72"/>
    <mergeCell ref="D72:D73"/>
    <mergeCell ref="E72:E73"/>
    <mergeCell ref="J72:J73"/>
    <mergeCell ref="M67:X67"/>
    <mergeCell ref="H69:I69"/>
  </mergeCells>
  <printOptions horizontalCentered="1" verticalCentered="1"/>
  <pageMargins bottom="0.35433070866141736" footer="0.0" header="0.0" left="0.2362204724409449" right="0.2362204724409449" top="0.35433070866141736"/>
  <pageSetup paperSize="9" orientation="landscape"/>
  <colBreaks count="2" manualBreakCount="2">
    <brk id="22" man="1"/>
    <brk id="26" man="1"/>
  </colBreaks>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pane xSplit="4.0" ySplit="4.0" topLeftCell="E5" activePane="bottomRight" state="frozen"/>
      <selection activeCell="E1" sqref="E1" pane="topRight"/>
      <selection activeCell="A5" sqref="A5" pane="bottomLeft"/>
      <selection activeCell="E5" sqref="E5" pane="bottomRight"/>
    </sheetView>
  </sheetViews>
  <sheetFormatPr customHeight="1" defaultColWidth="14.43" defaultRowHeight="15.0"/>
  <cols>
    <col customWidth="1" min="1" max="1" width="3.14"/>
    <col customWidth="1" min="2" max="2" width="4.86"/>
    <col customWidth="1" min="3" max="3" width="16.14"/>
    <col customWidth="1" min="4" max="4" width="8.71"/>
    <col customWidth="1" min="5" max="5" width="10.43"/>
    <col customWidth="1" min="6" max="6" width="10.86"/>
    <col customWidth="1" min="7" max="7" width="10.14"/>
    <col customWidth="1" min="8" max="10" width="11.86"/>
    <col customWidth="1" min="11" max="11" width="10.14"/>
    <col customWidth="1" min="12" max="12" width="10.71"/>
    <col customWidth="1" min="13" max="13" width="10.43"/>
    <col customWidth="1" min="14" max="14" width="10.29"/>
    <col customWidth="1" min="15" max="15" width="10.43"/>
    <col customWidth="1" min="16" max="16" width="10.14"/>
    <col customWidth="1" min="17" max="18" width="11.14"/>
    <col customWidth="1" min="19" max="19" width="10.14"/>
    <col customWidth="1" min="20" max="21" width="10.86"/>
    <col customWidth="1" min="22" max="22" width="9.86"/>
    <col customWidth="1" min="23" max="24" width="9.14"/>
    <col customWidth="1" min="25" max="25" width="10.86"/>
    <col customWidth="1" min="26" max="27" width="10.14"/>
    <col customWidth="1" min="28" max="29" width="10.86"/>
    <col customWidth="1" min="30" max="30" width="10.14"/>
    <col customWidth="1" min="31" max="31" width="10.86"/>
    <col customWidth="1" min="32" max="34" width="10.14"/>
    <col customWidth="1" min="35" max="35" width="10.86"/>
    <col customWidth="1" min="36" max="36" width="9.14"/>
    <col customWidth="1" min="37" max="41" width="10.43"/>
    <col customWidth="1" min="42" max="43" width="10.14"/>
    <col customWidth="1" min="44" max="44" width="2.71"/>
    <col customWidth="1" min="45" max="45" width="5.0"/>
    <col customWidth="1" min="46" max="46" width="17.14"/>
  </cols>
  <sheetData>
    <row r="1" ht="32.25" customHeight="1">
      <c r="A1" s="571"/>
      <c r="B1" s="572"/>
      <c r="C1" s="573" t="s">
        <v>544</v>
      </c>
      <c r="D1" s="571"/>
      <c r="E1" s="574"/>
      <c r="F1" s="574"/>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row>
    <row r="2" ht="18.0" customHeight="1">
      <c r="A2" s="571"/>
      <c r="B2" s="575" t="s">
        <v>189</v>
      </c>
      <c r="C2" s="575" t="s">
        <v>545</v>
      </c>
      <c r="D2" s="576" t="s">
        <v>546</v>
      </c>
      <c r="E2" s="576">
        <v>45734.0</v>
      </c>
      <c r="F2" s="576">
        <v>45745.0</v>
      </c>
      <c r="G2" s="576">
        <v>45752.0</v>
      </c>
      <c r="H2" s="576">
        <v>45754.0</v>
      </c>
      <c r="I2" s="576">
        <v>45759.0</v>
      </c>
      <c r="J2" s="576">
        <v>45763.0</v>
      </c>
      <c r="K2" s="576">
        <v>45772.0</v>
      </c>
      <c r="L2" s="576">
        <v>45773.0</v>
      </c>
      <c r="M2" s="576">
        <v>45773.0</v>
      </c>
      <c r="N2" s="576">
        <v>45773.0</v>
      </c>
      <c r="O2" s="576">
        <v>45786.0</v>
      </c>
      <c r="P2" s="576">
        <v>45787.0</v>
      </c>
      <c r="Q2" s="577">
        <v>45789.0</v>
      </c>
      <c r="R2" s="576">
        <v>45797.0</v>
      </c>
      <c r="S2" s="576">
        <v>45798.0</v>
      </c>
      <c r="T2" s="576">
        <v>45798.0</v>
      </c>
      <c r="U2" s="576">
        <v>45804.0</v>
      </c>
      <c r="V2" s="576">
        <v>45810.0</v>
      </c>
      <c r="W2" s="576">
        <v>45812.0</v>
      </c>
      <c r="X2" s="576">
        <v>45815.0</v>
      </c>
      <c r="Y2" s="576">
        <v>45822.0</v>
      </c>
      <c r="Z2" s="576">
        <v>45828.0</v>
      </c>
      <c r="AA2" s="576">
        <v>45829.0</v>
      </c>
      <c r="AB2" s="576">
        <v>45829.0</v>
      </c>
      <c r="AC2" s="576">
        <v>45832.0</v>
      </c>
      <c r="AD2" s="576">
        <v>45834.0</v>
      </c>
      <c r="AE2" s="576">
        <v>45838.0</v>
      </c>
      <c r="AF2" s="576">
        <v>45846.0</v>
      </c>
      <c r="AG2" s="576">
        <v>45855.0</v>
      </c>
      <c r="AH2" s="576">
        <v>45856.0</v>
      </c>
      <c r="AI2" s="576">
        <v>45883.0</v>
      </c>
      <c r="AJ2" s="576">
        <v>45908.0</v>
      </c>
      <c r="AK2" s="576">
        <v>45912.0</v>
      </c>
      <c r="AL2" s="576">
        <v>45913.0</v>
      </c>
      <c r="AM2" s="578">
        <v>45913.0</v>
      </c>
      <c r="AN2" s="576">
        <v>45914.0</v>
      </c>
      <c r="AO2" s="579">
        <v>46053.0</v>
      </c>
      <c r="AP2" s="576"/>
      <c r="AQ2" s="576"/>
      <c r="AR2" s="576"/>
      <c r="AS2" s="575" t="s">
        <v>384</v>
      </c>
      <c r="AT2" s="575" t="s">
        <v>192</v>
      </c>
    </row>
    <row r="3" ht="137.25" customHeight="1">
      <c r="A3" s="571"/>
      <c r="B3" s="580"/>
      <c r="C3" s="580"/>
      <c r="D3" s="581" t="s">
        <v>547</v>
      </c>
      <c r="E3" s="581" t="s">
        <v>548</v>
      </c>
      <c r="F3" s="581" t="s">
        <v>549</v>
      </c>
      <c r="G3" s="581" t="s">
        <v>550</v>
      </c>
      <c r="H3" s="581" t="s">
        <v>551</v>
      </c>
      <c r="I3" s="581" t="s">
        <v>552</v>
      </c>
      <c r="J3" s="581" t="s">
        <v>553</v>
      </c>
      <c r="K3" s="581" t="s">
        <v>554</v>
      </c>
      <c r="L3" s="581" t="s">
        <v>555</v>
      </c>
      <c r="M3" s="581" t="s">
        <v>556</v>
      </c>
      <c r="N3" s="581" t="s">
        <v>557</v>
      </c>
      <c r="O3" s="581" t="s">
        <v>558</v>
      </c>
      <c r="P3" s="581" t="s">
        <v>559</v>
      </c>
      <c r="Q3" s="581" t="s">
        <v>560</v>
      </c>
      <c r="R3" s="581" t="s">
        <v>561</v>
      </c>
      <c r="S3" s="581" t="s">
        <v>562</v>
      </c>
      <c r="T3" s="581" t="s">
        <v>563</v>
      </c>
      <c r="U3" s="581" t="s">
        <v>561</v>
      </c>
      <c r="V3" s="581" t="s">
        <v>564</v>
      </c>
      <c r="W3" s="581" t="s">
        <v>561</v>
      </c>
      <c r="X3" s="581" t="s">
        <v>565</v>
      </c>
      <c r="Y3" s="581" t="s">
        <v>566</v>
      </c>
      <c r="Z3" s="581" t="s">
        <v>567</v>
      </c>
      <c r="AA3" s="581" t="s">
        <v>568</v>
      </c>
      <c r="AB3" s="581" t="s">
        <v>569</v>
      </c>
      <c r="AC3" s="581" t="s">
        <v>570</v>
      </c>
      <c r="AD3" s="581" t="s">
        <v>571</v>
      </c>
      <c r="AE3" s="581" t="s">
        <v>572</v>
      </c>
      <c r="AF3" s="581" t="s">
        <v>573</v>
      </c>
      <c r="AG3" s="581" t="s">
        <v>574</v>
      </c>
      <c r="AH3" s="582" t="s">
        <v>561</v>
      </c>
      <c r="AI3" s="582" t="s">
        <v>561</v>
      </c>
      <c r="AJ3" s="582" t="s">
        <v>561</v>
      </c>
      <c r="AK3" s="582" t="s">
        <v>575</v>
      </c>
      <c r="AL3" s="582" t="s">
        <v>576</v>
      </c>
      <c r="AM3" s="582" t="s">
        <v>577</v>
      </c>
      <c r="AN3" s="583" t="s">
        <v>578</v>
      </c>
      <c r="AO3" s="582" t="s">
        <v>579</v>
      </c>
      <c r="AP3" s="582" t="s">
        <v>580</v>
      </c>
      <c r="AQ3" s="582" t="s">
        <v>581</v>
      </c>
      <c r="AR3" s="583"/>
      <c r="AS3" s="580"/>
      <c r="AT3" s="580"/>
    </row>
    <row r="4" ht="18.0" customHeight="1">
      <c r="A4" s="571"/>
      <c r="B4" s="584"/>
      <c r="C4" s="585" t="s">
        <v>582</v>
      </c>
      <c r="D4" s="586" t="str">
        <f>SUM(D5:D54)</f>
        <v>810</v>
      </c>
      <c r="E4" s="586" t="str">
        <f t="shared" ref="E4:AQ4" si="1">SUM(E5:E52)</f>
        <v>3</v>
      </c>
      <c r="F4" s="586" t="str">
        <f t="shared" si="1"/>
        <v>9</v>
      </c>
      <c r="G4" s="586" t="str">
        <f t="shared" si="1"/>
        <v>3</v>
      </c>
      <c r="H4" s="586" t="str">
        <f t="shared" si="1"/>
        <v>3</v>
      </c>
      <c r="I4" s="586" t="str">
        <f t="shared" si="1"/>
        <v>9</v>
      </c>
      <c r="J4" s="586" t="str">
        <f t="shared" si="1"/>
        <v>1</v>
      </c>
      <c r="K4" s="586" t="str">
        <f t="shared" si="1"/>
        <v>3</v>
      </c>
      <c r="L4" s="586" t="str">
        <f t="shared" si="1"/>
        <v>147</v>
      </c>
      <c r="M4" s="586" t="str">
        <f t="shared" si="1"/>
        <v>12</v>
      </c>
      <c r="N4" s="586" t="str">
        <f t="shared" si="1"/>
        <v>3</v>
      </c>
      <c r="O4" s="586" t="str">
        <f t="shared" si="1"/>
        <v>3</v>
      </c>
      <c r="P4" s="586" t="str">
        <f t="shared" si="1"/>
        <v>3</v>
      </c>
      <c r="Q4" s="586" t="str">
        <f t="shared" si="1"/>
        <v>120</v>
      </c>
      <c r="R4" s="586" t="str">
        <f t="shared" si="1"/>
        <v>3</v>
      </c>
      <c r="S4" s="586" t="str">
        <f t="shared" si="1"/>
        <v>12</v>
      </c>
      <c r="T4" s="586" t="str">
        <f t="shared" si="1"/>
        <v>40</v>
      </c>
      <c r="U4" s="586" t="str">
        <f t="shared" si="1"/>
        <v>3</v>
      </c>
      <c r="V4" s="586" t="str">
        <f t="shared" si="1"/>
        <v>3</v>
      </c>
      <c r="W4" s="586" t="str">
        <f t="shared" si="1"/>
        <v>3</v>
      </c>
      <c r="X4" s="586" t="str">
        <f t="shared" si="1"/>
        <v>6</v>
      </c>
      <c r="Y4" s="586" t="str">
        <f t="shared" si="1"/>
        <v>42</v>
      </c>
      <c r="Z4" s="586" t="str">
        <f t="shared" si="1"/>
        <v>8</v>
      </c>
      <c r="AA4" s="586" t="str">
        <f t="shared" si="1"/>
        <v>10</v>
      </c>
      <c r="AB4" s="586" t="str">
        <f t="shared" si="1"/>
        <v>0</v>
      </c>
      <c r="AC4" s="586" t="str">
        <f t="shared" si="1"/>
        <v>5</v>
      </c>
      <c r="AD4" s="586" t="str">
        <f t="shared" si="1"/>
        <v>9</v>
      </c>
      <c r="AE4" s="586" t="str">
        <f t="shared" si="1"/>
        <v>6</v>
      </c>
      <c r="AF4" s="586" t="str">
        <f t="shared" si="1"/>
        <v>10</v>
      </c>
      <c r="AG4" s="586" t="str">
        <f t="shared" si="1"/>
        <v>10</v>
      </c>
      <c r="AH4" s="586" t="str">
        <f t="shared" si="1"/>
        <v>3</v>
      </c>
      <c r="AI4" s="586" t="str">
        <f t="shared" si="1"/>
        <v>3</v>
      </c>
      <c r="AJ4" s="586" t="str">
        <f t="shared" si="1"/>
        <v>3</v>
      </c>
      <c r="AK4" s="586" t="str">
        <f t="shared" si="1"/>
        <v>5</v>
      </c>
      <c r="AL4" s="586" t="str">
        <f t="shared" si="1"/>
        <v>68</v>
      </c>
      <c r="AM4" s="586" t="str">
        <f t="shared" si="1"/>
        <v>12</v>
      </c>
      <c r="AN4" s="586" t="str">
        <f t="shared" si="1"/>
        <v>10</v>
      </c>
      <c r="AO4" s="586" t="str">
        <f t="shared" si="1"/>
        <v>95</v>
      </c>
      <c r="AP4" s="586" t="str">
        <f t="shared" si="1"/>
        <v>110</v>
      </c>
      <c r="AQ4" s="586" t="str">
        <f t="shared" si="1"/>
        <v>12</v>
      </c>
      <c r="AR4" s="586"/>
      <c r="AS4" s="586" t="str">
        <f>SUM(AS5:AS54)</f>
        <v>810</v>
      </c>
      <c r="AT4" s="587"/>
    </row>
    <row r="5" ht="18.0" customHeight="1">
      <c r="A5" s="571"/>
      <c r="B5" s="588">
        <v>1.0</v>
      </c>
      <c r="C5" s="589" t="s">
        <v>131</v>
      </c>
      <c r="D5" s="590" t="str">
        <f t="shared" ref="D5:D54" si="2">AS5</f>
        <v>44</v>
      </c>
      <c r="E5" s="588"/>
      <c r="F5" s="588"/>
      <c r="G5" s="588"/>
      <c r="H5" s="588"/>
      <c r="I5" s="588"/>
      <c r="J5" s="588"/>
      <c r="K5" s="588"/>
      <c r="L5" s="588">
        <v>13.0</v>
      </c>
      <c r="M5" s="588"/>
      <c r="N5" s="588"/>
      <c r="O5" s="588"/>
      <c r="P5" s="588"/>
      <c r="Q5" s="588">
        <v>10.0</v>
      </c>
      <c r="R5" s="588"/>
      <c r="S5" s="588">
        <v>2.0</v>
      </c>
      <c r="T5" s="588">
        <v>5.0</v>
      </c>
      <c r="U5" s="588"/>
      <c r="V5" s="588"/>
      <c r="W5" s="588"/>
      <c r="X5" s="588">
        <v>3.0</v>
      </c>
      <c r="Y5" s="588">
        <v>3.0</v>
      </c>
      <c r="Z5" s="588"/>
      <c r="AA5" s="588"/>
      <c r="AB5" s="588"/>
      <c r="AC5" s="588"/>
      <c r="AD5" s="588">
        <v>3.0</v>
      </c>
      <c r="AE5" s="588"/>
      <c r="AF5" s="588"/>
      <c r="AG5" s="588"/>
      <c r="AH5" s="588"/>
      <c r="AI5" s="588"/>
      <c r="AJ5" s="588"/>
      <c r="AK5" s="588"/>
      <c r="AL5" s="588"/>
      <c r="AM5" s="588"/>
      <c r="AN5" s="588"/>
      <c r="AO5" s="588">
        <v>5.0</v>
      </c>
      <c r="AP5" s="588"/>
      <c r="AQ5" s="588"/>
      <c r="AR5" s="588"/>
      <c r="AS5" s="590" t="str">
        <f t="shared" ref="AS5:AS54" si="3">SUM(E5:AQ5)</f>
        <v>44</v>
      </c>
      <c r="AT5" s="591" t="s">
        <v>131</v>
      </c>
    </row>
    <row r="6" ht="18.0" customHeight="1">
      <c r="A6" s="571"/>
      <c r="B6" s="592">
        <v>2.0</v>
      </c>
      <c r="C6" s="593" t="s">
        <v>128</v>
      </c>
      <c r="D6" s="594" t="str">
        <f t="shared" si="2"/>
        <v>43</v>
      </c>
      <c r="E6" s="592"/>
      <c r="F6" s="592"/>
      <c r="G6" s="592"/>
      <c r="H6" s="592"/>
      <c r="I6" s="592"/>
      <c r="J6" s="592"/>
      <c r="K6" s="592"/>
      <c r="L6" s="592">
        <v>10.0</v>
      </c>
      <c r="M6" s="592"/>
      <c r="N6" s="592"/>
      <c r="O6" s="592"/>
      <c r="P6" s="592"/>
      <c r="Q6" s="592">
        <v>10.0</v>
      </c>
      <c r="R6" s="592"/>
      <c r="S6" s="592"/>
      <c r="T6" s="592"/>
      <c r="U6" s="592"/>
      <c r="V6" s="592"/>
      <c r="W6" s="592"/>
      <c r="X6" s="592"/>
      <c r="Y6" s="592">
        <v>3.0</v>
      </c>
      <c r="Z6" s="592"/>
      <c r="AA6" s="592">
        <v>10.0</v>
      </c>
      <c r="AB6" s="595"/>
      <c r="AC6" s="592"/>
      <c r="AD6" s="592"/>
      <c r="AE6" s="592"/>
      <c r="AF6" s="592"/>
      <c r="AG6" s="592"/>
      <c r="AH6" s="592"/>
      <c r="AI6" s="592"/>
      <c r="AJ6" s="592"/>
      <c r="AK6" s="592">
        <v>5.0</v>
      </c>
      <c r="AL6" s="592"/>
      <c r="AM6" s="592"/>
      <c r="AN6" s="592"/>
      <c r="AO6" s="592">
        <v>5.0</v>
      </c>
      <c r="AP6" s="592"/>
      <c r="AQ6" s="592"/>
      <c r="AR6" s="592"/>
      <c r="AS6" s="594" t="str">
        <f t="shared" si="3"/>
        <v>43</v>
      </c>
      <c r="AT6" s="596" t="s">
        <v>128</v>
      </c>
    </row>
    <row r="7" ht="18.0" customHeight="1">
      <c r="A7" s="571"/>
      <c r="B7" s="592">
        <v>3.0</v>
      </c>
      <c r="C7" s="593" t="s">
        <v>583</v>
      </c>
      <c r="D7" s="594" t="str">
        <f t="shared" si="2"/>
        <v>76</v>
      </c>
      <c r="E7" s="592"/>
      <c r="F7" s="592"/>
      <c r="G7" s="592"/>
      <c r="H7" s="592"/>
      <c r="I7" s="592"/>
      <c r="J7" s="592"/>
      <c r="K7" s="592"/>
      <c r="L7" s="592">
        <v>10.0</v>
      </c>
      <c r="M7" s="592">
        <v>3.0</v>
      </c>
      <c r="N7" s="592"/>
      <c r="O7" s="592"/>
      <c r="P7" s="592"/>
      <c r="Q7" s="592">
        <v>10.0</v>
      </c>
      <c r="R7" s="592"/>
      <c r="S7" s="592">
        <v>2.0</v>
      </c>
      <c r="T7" s="592">
        <v>5.0</v>
      </c>
      <c r="U7" s="592"/>
      <c r="V7" s="592"/>
      <c r="W7" s="592"/>
      <c r="X7" s="592"/>
      <c r="Y7" s="592">
        <v>3.0</v>
      </c>
      <c r="Z7" s="592"/>
      <c r="AA7" s="592"/>
      <c r="AB7" s="595"/>
      <c r="AC7" s="592"/>
      <c r="AD7" s="592"/>
      <c r="AE7" s="592">
        <v>3.0</v>
      </c>
      <c r="AF7" s="592">
        <v>2.0</v>
      </c>
      <c r="AG7" s="592">
        <v>2.0</v>
      </c>
      <c r="AH7" s="592"/>
      <c r="AI7" s="592"/>
      <c r="AJ7" s="592"/>
      <c r="AK7" s="592"/>
      <c r="AL7" s="592">
        <v>5.0</v>
      </c>
      <c r="AM7" s="592"/>
      <c r="AN7" s="592">
        <v>2.0</v>
      </c>
      <c r="AO7" s="592">
        <v>5.0</v>
      </c>
      <c r="AP7" s="592">
        <v>20.0</v>
      </c>
      <c r="AQ7" s="592">
        <v>4.0</v>
      </c>
      <c r="AR7" s="592"/>
      <c r="AS7" s="594" t="str">
        <f t="shared" si="3"/>
        <v>76</v>
      </c>
      <c r="AT7" s="596" t="s">
        <v>583</v>
      </c>
    </row>
    <row r="8" ht="18.0" customHeight="1">
      <c r="A8" s="571"/>
      <c r="B8" s="592">
        <v>4.0</v>
      </c>
      <c r="C8" s="593" t="s">
        <v>205</v>
      </c>
      <c r="D8" s="594" t="str">
        <f t="shared" si="2"/>
        <v>43</v>
      </c>
      <c r="E8" s="592"/>
      <c r="F8" s="592">
        <v>3.0</v>
      </c>
      <c r="G8" s="592"/>
      <c r="H8" s="592"/>
      <c r="I8" s="592"/>
      <c r="J8" s="592"/>
      <c r="K8" s="592"/>
      <c r="L8" s="592">
        <v>10.0</v>
      </c>
      <c r="M8" s="592">
        <v>3.0</v>
      </c>
      <c r="N8" s="592"/>
      <c r="O8" s="592"/>
      <c r="P8" s="592"/>
      <c r="Q8" s="592">
        <v>10.0</v>
      </c>
      <c r="R8" s="592"/>
      <c r="S8" s="592"/>
      <c r="T8" s="592"/>
      <c r="U8" s="592"/>
      <c r="V8" s="592"/>
      <c r="W8" s="592"/>
      <c r="X8" s="592"/>
      <c r="Y8" s="592">
        <v>3.0</v>
      </c>
      <c r="Z8" s="592">
        <v>4.0</v>
      </c>
      <c r="AA8" s="592"/>
      <c r="AB8" s="592"/>
      <c r="AC8" s="592"/>
      <c r="AD8" s="592"/>
      <c r="AE8" s="592"/>
      <c r="AF8" s="592"/>
      <c r="AG8" s="592"/>
      <c r="AH8" s="592"/>
      <c r="AI8" s="592"/>
      <c r="AJ8" s="592"/>
      <c r="AK8" s="592"/>
      <c r="AL8" s="592">
        <v>5.0</v>
      </c>
      <c r="AM8" s="592"/>
      <c r="AN8" s="592"/>
      <c r="AO8" s="592">
        <v>5.0</v>
      </c>
      <c r="AP8" s="592"/>
      <c r="AQ8" s="592"/>
      <c r="AR8" s="592"/>
      <c r="AS8" s="594" t="str">
        <f t="shared" si="3"/>
        <v>43</v>
      </c>
      <c r="AT8" s="596" t="s">
        <v>205</v>
      </c>
    </row>
    <row r="9" ht="18.0" customHeight="1">
      <c r="A9" s="571"/>
      <c r="B9" s="592">
        <v>5.0</v>
      </c>
      <c r="C9" s="593" t="s">
        <v>142</v>
      </c>
      <c r="D9" s="594" t="str">
        <f t="shared" si="2"/>
        <v>38</v>
      </c>
      <c r="E9" s="592"/>
      <c r="F9" s="592"/>
      <c r="G9" s="592"/>
      <c r="H9" s="592"/>
      <c r="I9" s="592"/>
      <c r="J9" s="592"/>
      <c r="K9" s="592"/>
      <c r="L9" s="592">
        <v>10.0</v>
      </c>
      <c r="M9" s="592"/>
      <c r="N9" s="592"/>
      <c r="O9" s="592"/>
      <c r="P9" s="592"/>
      <c r="Q9" s="592">
        <v>10.0</v>
      </c>
      <c r="R9" s="592"/>
      <c r="S9" s="592"/>
      <c r="T9" s="592">
        <v>5.0</v>
      </c>
      <c r="U9" s="592"/>
      <c r="V9" s="592"/>
      <c r="W9" s="592"/>
      <c r="X9" s="592"/>
      <c r="Y9" s="592">
        <v>3.0</v>
      </c>
      <c r="Z9" s="592"/>
      <c r="AA9" s="592"/>
      <c r="AB9" s="595"/>
      <c r="AC9" s="592"/>
      <c r="AD9" s="592"/>
      <c r="AE9" s="592"/>
      <c r="AF9" s="592"/>
      <c r="AG9" s="592"/>
      <c r="AH9" s="592"/>
      <c r="AI9" s="592"/>
      <c r="AJ9" s="592"/>
      <c r="AK9" s="592"/>
      <c r="AL9" s="592">
        <v>5.0</v>
      </c>
      <c r="AM9" s="592"/>
      <c r="AN9" s="592"/>
      <c r="AO9" s="592">
        <v>5.0</v>
      </c>
      <c r="AP9" s="592"/>
      <c r="AQ9" s="592"/>
      <c r="AR9" s="592"/>
      <c r="AS9" s="594" t="str">
        <f t="shared" si="3"/>
        <v>38</v>
      </c>
      <c r="AT9" s="596" t="s">
        <v>142</v>
      </c>
    </row>
    <row r="10" ht="18.0" customHeight="1">
      <c r="A10" s="571"/>
      <c r="B10" s="592">
        <v>6.0</v>
      </c>
      <c r="C10" s="593" t="s">
        <v>107</v>
      </c>
      <c r="D10" s="594" t="str">
        <f t="shared" si="2"/>
        <v>134</v>
      </c>
      <c r="E10" s="592">
        <v>3.0</v>
      </c>
      <c r="F10" s="592">
        <v>3.0</v>
      </c>
      <c r="G10" s="592"/>
      <c r="H10" s="592">
        <v>3.0</v>
      </c>
      <c r="I10" s="592">
        <v>3.0</v>
      </c>
      <c r="J10" s="592">
        <v>1.0</v>
      </c>
      <c r="K10" s="592">
        <v>3.0</v>
      </c>
      <c r="L10" s="592">
        <v>10.0</v>
      </c>
      <c r="M10" s="592">
        <v>3.0</v>
      </c>
      <c r="N10" s="592"/>
      <c r="O10" s="592">
        <v>3.0</v>
      </c>
      <c r="P10" s="592">
        <v>3.0</v>
      </c>
      <c r="Q10" s="592">
        <v>10.0</v>
      </c>
      <c r="R10" s="592">
        <v>3.0</v>
      </c>
      <c r="S10" s="592">
        <v>2.0</v>
      </c>
      <c r="T10" s="592">
        <v>5.0</v>
      </c>
      <c r="U10" s="592">
        <v>3.0</v>
      </c>
      <c r="V10" s="592">
        <v>3.0</v>
      </c>
      <c r="W10" s="592">
        <v>3.0</v>
      </c>
      <c r="X10" s="592">
        <v>3.0</v>
      </c>
      <c r="Y10" s="592">
        <v>3.0</v>
      </c>
      <c r="Z10" s="592">
        <v>4.0</v>
      </c>
      <c r="AA10" s="592"/>
      <c r="AB10" s="595"/>
      <c r="AC10" s="592">
        <v>5.0</v>
      </c>
      <c r="AD10" s="592">
        <v>3.0</v>
      </c>
      <c r="AE10" s="592">
        <v>3.0</v>
      </c>
      <c r="AF10" s="592">
        <v>2.0</v>
      </c>
      <c r="AG10" s="592">
        <v>2.0</v>
      </c>
      <c r="AH10" s="592">
        <v>3.0</v>
      </c>
      <c r="AI10" s="592">
        <v>3.0</v>
      </c>
      <c r="AJ10" s="592">
        <v>3.0</v>
      </c>
      <c r="AK10" s="592"/>
      <c r="AL10" s="592">
        <v>5.0</v>
      </c>
      <c r="AM10" s="592"/>
      <c r="AN10" s="592">
        <v>2.0</v>
      </c>
      <c r="AO10" s="592">
        <v>5.0</v>
      </c>
      <c r="AP10" s="592">
        <v>20.0</v>
      </c>
      <c r="AQ10" s="592">
        <v>4.0</v>
      </c>
      <c r="AR10" s="592"/>
      <c r="AS10" s="594" t="str">
        <f t="shared" si="3"/>
        <v>134</v>
      </c>
      <c r="AT10" s="596" t="s">
        <v>107</v>
      </c>
    </row>
    <row r="11" ht="18.0" customHeight="1">
      <c r="A11" s="571"/>
      <c r="B11" s="592">
        <v>7.0</v>
      </c>
      <c r="C11" s="593" t="s">
        <v>122</v>
      </c>
      <c r="D11" s="594" t="str">
        <f t="shared" si="2"/>
        <v>69</v>
      </c>
      <c r="E11" s="592"/>
      <c r="F11" s="592"/>
      <c r="G11" s="592"/>
      <c r="H11" s="592"/>
      <c r="I11" s="592">
        <v>3.0</v>
      </c>
      <c r="J11" s="592"/>
      <c r="K11" s="592"/>
      <c r="L11" s="592">
        <v>13.0</v>
      </c>
      <c r="M11" s="592"/>
      <c r="N11" s="592"/>
      <c r="O11" s="592"/>
      <c r="P11" s="592"/>
      <c r="Q11" s="592"/>
      <c r="R11" s="592"/>
      <c r="S11" s="592">
        <v>2.0</v>
      </c>
      <c r="T11" s="592">
        <v>5.0</v>
      </c>
      <c r="U11" s="592"/>
      <c r="V11" s="592"/>
      <c r="W11" s="592"/>
      <c r="X11" s="592"/>
      <c r="Y11" s="592">
        <v>3.0</v>
      </c>
      <c r="Z11" s="592"/>
      <c r="AA11" s="592"/>
      <c r="AB11" s="595"/>
      <c r="AC11" s="592"/>
      <c r="AD11" s="592"/>
      <c r="AE11" s="592"/>
      <c r="AF11" s="592">
        <v>2.0</v>
      </c>
      <c r="AG11" s="592">
        <v>2.0</v>
      </c>
      <c r="AH11" s="592"/>
      <c r="AI11" s="592"/>
      <c r="AJ11" s="592"/>
      <c r="AK11" s="592"/>
      <c r="AL11" s="592">
        <v>5.0</v>
      </c>
      <c r="AM11" s="592">
        <v>3.0</v>
      </c>
      <c r="AN11" s="592">
        <v>2.0</v>
      </c>
      <c r="AO11" s="592">
        <v>5.0</v>
      </c>
      <c r="AP11" s="592">
        <v>20.0</v>
      </c>
      <c r="AQ11" s="592">
        <v>4.0</v>
      </c>
      <c r="AR11" s="592"/>
      <c r="AS11" s="594" t="str">
        <f t="shared" si="3"/>
        <v>69</v>
      </c>
      <c r="AT11" s="596" t="s">
        <v>122</v>
      </c>
    </row>
    <row r="12" ht="18.0" customHeight="1">
      <c r="A12" s="571"/>
      <c r="B12" s="592">
        <v>8.0</v>
      </c>
      <c r="C12" s="593" t="s">
        <v>71</v>
      </c>
      <c r="D12" s="594" t="str">
        <f t="shared" si="2"/>
        <v>45</v>
      </c>
      <c r="E12" s="592"/>
      <c r="F12" s="592"/>
      <c r="G12" s="592">
        <v>3.0</v>
      </c>
      <c r="H12" s="592"/>
      <c r="I12" s="592"/>
      <c r="J12" s="592"/>
      <c r="K12" s="592"/>
      <c r="L12" s="592">
        <v>13.0</v>
      </c>
      <c r="M12" s="592"/>
      <c r="N12" s="592"/>
      <c r="O12" s="592"/>
      <c r="P12" s="592"/>
      <c r="Q12" s="597">
        <v>10.0</v>
      </c>
      <c r="R12" s="592"/>
      <c r="S12" s="592"/>
      <c r="T12" s="592"/>
      <c r="U12" s="592"/>
      <c r="V12" s="592"/>
      <c r="W12" s="592"/>
      <c r="X12" s="592"/>
      <c r="Y12" s="592">
        <v>3.0</v>
      </c>
      <c r="Z12" s="592"/>
      <c r="AA12" s="592"/>
      <c r="AB12" s="595"/>
      <c r="AC12" s="592"/>
      <c r="AD12" s="592"/>
      <c r="AE12" s="592"/>
      <c r="AF12" s="592"/>
      <c r="AG12" s="592"/>
      <c r="AH12" s="592"/>
      <c r="AI12" s="592"/>
      <c r="AJ12" s="592"/>
      <c r="AK12" s="592"/>
      <c r="AL12" s="592">
        <v>8.0</v>
      </c>
      <c r="AM12" s="592">
        <v>3.0</v>
      </c>
      <c r="AN12" s="592"/>
      <c r="AO12" s="592">
        <v>5.0</v>
      </c>
      <c r="AP12" s="592"/>
      <c r="AQ12" s="592"/>
      <c r="AR12" s="592"/>
      <c r="AS12" s="594" t="str">
        <f t="shared" si="3"/>
        <v>45</v>
      </c>
      <c r="AT12" s="596" t="s">
        <v>71</v>
      </c>
    </row>
    <row r="13" ht="18.0" customHeight="1">
      <c r="A13" s="571"/>
      <c r="B13" s="592">
        <v>9.0</v>
      </c>
      <c r="C13" s="593" t="s">
        <v>138</v>
      </c>
      <c r="D13" s="594" t="str">
        <f t="shared" si="2"/>
        <v>24</v>
      </c>
      <c r="E13" s="592"/>
      <c r="F13" s="592"/>
      <c r="G13" s="592"/>
      <c r="H13" s="592"/>
      <c r="I13" s="592"/>
      <c r="J13" s="592"/>
      <c r="K13" s="592"/>
      <c r="L13" s="592"/>
      <c r="M13" s="592"/>
      <c r="N13" s="592">
        <v>3.0</v>
      </c>
      <c r="O13" s="592"/>
      <c r="P13" s="592"/>
      <c r="Q13" s="592"/>
      <c r="R13" s="592"/>
      <c r="S13" s="592"/>
      <c r="T13" s="592">
        <v>5.0</v>
      </c>
      <c r="U13" s="592"/>
      <c r="V13" s="592"/>
      <c r="W13" s="592"/>
      <c r="X13" s="592"/>
      <c r="Y13" s="592">
        <v>3.0</v>
      </c>
      <c r="Z13" s="592"/>
      <c r="AA13" s="592"/>
      <c r="AB13" s="592"/>
      <c r="AC13" s="592"/>
      <c r="AD13" s="592"/>
      <c r="AE13" s="592"/>
      <c r="AF13" s="592"/>
      <c r="AG13" s="592"/>
      <c r="AH13" s="592"/>
      <c r="AI13" s="592"/>
      <c r="AJ13" s="592"/>
      <c r="AK13" s="592"/>
      <c r="AL13" s="592">
        <v>5.0</v>
      </c>
      <c r="AM13" s="592">
        <v>3.0</v>
      </c>
      <c r="AN13" s="592"/>
      <c r="AO13" s="592">
        <v>5.0</v>
      </c>
      <c r="AP13" s="592"/>
      <c r="AQ13" s="592"/>
      <c r="AR13" s="592"/>
      <c r="AS13" s="594" t="str">
        <f t="shared" si="3"/>
        <v>24</v>
      </c>
      <c r="AT13" s="596" t="s">
        <v>138</v>
      </c>
    </row>
    <row r="14" ht="18.0" customHeight="1">
      <c r="A14" s="571"/>
      <c r="B14" s="592">
        <v>10.0</v>
      </c>
      <c r="C14" s="593" t="s">
        <v>177</v>
      </c>
      <c r="D14" s="594" t="str">
        <f t="shared" si="2"/>
        <v>5</v>
      </c>
      <c r="E14" s="592"/>
      <c r="F14" s="592"/>
      <c r="G14" s="592"/>
      <c r="H14" s="592"/>
      <c r="I14" s="592"/>
      <c r="J14" s="592"/>
      <c r="K14" s="592"/>
      <c r="L14" s="592"/>
      <c r="M14" s="592"/>
      <c r="N14" s="592"/>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592"/>
      <c r="AL14" s="592"/>
      <c r="AM14" s="592"/>
      <c r="AN14" s="592"/>
      <c r="AO14" s="592">
        <v>5.0</v>
      </c>
      <c r="AP14" s="592"/>
      <c r="AQ14" s="592"/>
      <c r="AR14" s="592"/>
      <c r="AS14" s="594" t="str">
        <f t="shared" si="3"/>
        <v>5</v>
      </c>
      <c r="AT14" s="596" t="s">
        <v>177</v>
      </c>
    </row>
    <row r="15" ht="18.0" customHeight="1">
      <c r="A15" s="571"/>
      <c r="B15" s="592">
        <v>11.0</v>
      </c>
      <c r="C15" s="593" t="s">
        <v>74</v>
      </c>
      <c r="D15" s="594" t="str">
        <f t="shared" si="2"/>
        <v>72</v>
      </c>
      <c r="E15" s="592"/>
      <c r="F15" s="592">
        <v>3.0</v>
      </c>
      <c r="G15" s="592"/>
      <c r="H15" s="592"/>
      <c r="I15" s="592">
        <v>3.0</v>
      </c>
      <c r="J15" s="592"/>
      <c r="K15" s="592"/>
      <c r="L15" s="592"/>
      <c r="M15" s="592">
        <v>3.0</v>
      </c>
      <c r="N15" s="592"/>
      <c r="O15" s="592"/>
      <c r="P15" s="592"/>
      <c r="Q15" s="592">
        <v>10.0</v>
      </c>
      <c r="R15" s="592"/>
      <c r="S15" s="592">
        <v>2.0</v>
      </c>
      <c r="T15" s="592">
        <v>5.0</v>
      </c>
      <c r="U15" s="592"/>
      <c r="V15" s="592"/>
      <c r="W15" s="592"/>
      <c r="X15" s="592"/>
      <c r="Y15" s="592"/>
      <c r="Z15" s="592"/>
      <c r="AA15" s="592"/>
      <c r="AB15" s="592"/>
      <c r="AC15" s="592"/>
      <c r="AD15" s="592"/>
      <c r="AE15" s="592"/>
      <c r="AF15" s="592">
        <v>2.0</v>
      </c>
      <c r="AG15" s="592">
        <v>2.0</v>
      </c>
      <c r="AH15" s="592"/>
      <c r="AI15" s="592"/>
      <c r="AJ15" s="592"/>
      <c r="AK15" s="592"/>
      <c r="AL15" s="592">
        <v>5.0</v>
      </c>
      <c r="AM15" s="592"/>
      <c r="AN15" s="592">
        <v>2.0</v>
      </c>
      <c r="AO15" s="592">
        <v>5.0</v>
      </c>
      <c r="AP15" s="592">
        <v>30.0</v>
      </c>
      <c r="AQ15" s="592"/>
      <c r="AR15" s="592"/>
      <c r="AS15" s="594" t="str">
        <f t="shared" si="3"/>
        <v>72</v>
      </c>
      <c r="AT15" s="596" t="s">
        <v>74</v>
      </c>
    </row>
    <row r="16" ht="18.0" customHeight="1">
      <c r="A16" s="571"/>
      <c r="B16" s="592">
        <v>12.0</v>
      </c>
      <c r="C16" s="593" t="s">
        <v>152</v>
      </c>
      <c r="D16" s="594" t="str">
        <f t="shared" si="2"/>
        <v>44</v>
      </c>
      <c r="E16" s="592"/>
      <c r="F16" s="592"/>
      <c r="G16" s="592"/>
      <c r="H16" s="592"/>
      <c r="I16" s="592"/>
      <c r="J16" s="592"/>
      <c r="K16" s="592"/>
      <c r="L16" s="592">
        <v>13.0</v>
      </c>
      <c r="M16" s="592"/>
      <c r="N16" s="592"/>
      <c r="O16" s="592"/>
      <c r="P16" s="592"/>
      <c r="Q16" s="592">
        <v>10.0</v>
      </c>
      <c r="R16" s="592"/>
      <c r="S16" s="592"/>
      <c r="T16" s="592">
        <v>5.0</v>
      </c>
      <c r="U16" s="592"/>
      <c r="V16" s="592"/>
      <c r="W16" s="592"/>
      <c r="X16" s="592"/>
      <c r="Y16" s="592">
        <v>3.0</v>
      </c>
      <c r="Z16" s="592"/>
      <c r="AA16" s="592"/>
      <c r="AB16" s="595"/>
      <c r="AC16" s="592"/>
      <c r="AD16" s="592"/>
      <c r="AE16" s="592"/>
      <c r="AF16" s="592"/>
      <c r="AG16" s="592"/>
      <c r="AH16" s="592"/>
      <c r="AI16" s="592"/>
      <c r="AJ16" s="592"/>
      <c r="AK16" s="592"/>
      <c r="AL16" s="592">
        <v>5.0</v>
      </c>
      <c r="AM16" s="592">
        <v>3.0</v>
      </c>
      <c r="AN16" s="592"/>
      <c r="AO16" s="592">
        <v>5.0</v>
      </c>
      <c r="AP16" s="592"/>
      <c r="AQ16" s="592"/>
      <c r="AR16" s="592"/>
      <c r="AS16" s="594" t="str">
        <f t="shared" si="3"/>
        <v>44</v>
      </c>
      <c r="AT16" s="596" t="s">
        <v>152</v>
      </c>
    </row>
    <row r="17" ht="18.0" customHeight="1">
      <c r="A17" s="571"/>
      <c r="B17" s="592">
        <v>13.0</v>
      </c>
      <c r="C17" s="593" t="s">
        <v>125</v>
      </c>
      <c r="D17" s="594" t="str">
        <f t="shared" si="2"/>
        <v>31</v>
      </c>
      <c r="E17" s="592"/>
      <c r="F17" s="592"/>
      <c r="G17" s="592"/>
      <c r="H17" s="592"/>
      <c r="I17" s="592"/>
      <c r="J17" s="592"/>
      <c r="K17" s="592"/>
      <c r="L17" s="592">
        <v>5.0</v>
      </c>
      <c r="M17" s="592"/>
      <c r="N17" s="592"/>
      <c r="O17" s="592"/>
      <c r="P17" s="592"/>
      <c r="Q17" s="592">
        <v>10.0</v>
      </c>
      <c r="R17" s="592"/>
      <c r="S17" s="592"/>
      <c r="T17" s="592"/>
      <c r="U17" s="592"/>
      <c r="V17" s="592"/>
      <c r="W17" s="592"/>
      <c r="X17" s="592"/>
      <c r="Y17" s="592">
        <v>3.0</v>
      </c>
      <c r="Z17" s="592"/>
      <c r="AA17" s="592"/>
      <c r="AB17" s="595"/>
      <c r="AC17" s="592"/>
      <c r="AD17" s="592">
        <v>3.0</v>
      </c>
      <c r="AE17" s="592"/>
      <c r="AF17" s="592"/>
      <c r="AG17" s="592"/>
      <c r="AH17" s="592"/>
      <c r="AI17" s="592"/>
      <c r="AJ17" s="592"/>
      <c r="AK17" s="592"/>
      <c r="AL17" s="592">
        <v>5.0</v>
      </c>
      <c r="AM17" s="592"/>
      <c r="AN17" s="592"/>
      <c r="AO17" s="592">
        <v>5.0</v>
      </c>
      <c r="AP17" s="592"/>
      <c r="AQ17" s="592"/>
      <c r="AR17" s="592"/>
      <c r="AS17" s="594" t="str">
        <f t="shared" si="3"/>
        <v>31</v>
      </c>
      <c r="AT17" s="596" t="s">
        <v>125</v>
      </c>
    </row>
    <row r="18" ht="18.0" customHeight="1">
      <c r="A18" s="571"/>
      <c r="B18" s="592">
        <v>14.0</v>
      </c>
      <c r="C18" s="593" t="s">
        <v>39</v>
      </c>
      <c r="D18" s="594" t="str">
        <f t="shared" si="2"/>
        <v>51</v>
      </c>
      <c r="E18" s="592"/>
      <c r="F18" s="592"/>
      <c r="G18" s="592"/>
      <c r="H18" s="592"/>
      <c r="I18" s="592"/>
      <c r="J18" s="592"/>
      <c r="K18" s="592"/>
      <c r="L18" s="592">
        <v>10.0</v>
      </c>
      <c r="M18" s="592"/>
      <c r="N18" s="592"/>
      <c r="O18" s="592"/>
      <c r="P18" s="592"/>
      <c r="Q18" s="592"/>
      <c r="R18" s="592"/>
      <c r="S18" s="592">
        <v>2.0</v>
      </c>
      <c r="T18" s="592"/>
      <c r="U18" s="592"/>
      <c r="V18" s="592"/>
      <c r="W18" s="592"/>
      <c r="X18" s="592"/>
      <c r="Y18" s="592">
        <v>3.0</v>
      </c>
      <c r="Z18" s="592"/>
      <c r="AA18" s="592"/>
      <c r="AB18" s="595"/>
      <c r="AC18" s="592"/>
      <c r="AD18" s="592"/>
      <c r="AE18" s="592"/>
      <c r="AF18" s="592">
        <v>2.0</v>
      </c>
      <c r="AG18" s="592">
        <v>2.0</v>
      </c>
      <c r="AH18" s="592"/>
      <c r="AI18" s="592"/>
      <c r="AJ18" s="592"/>
      <c r="AK18" s="592"/>
      <c r="AL18" s="592">
        <v>5.0</v>
      </c>
      <c r="AM18" s="592"/>
      <c r="AN18" s="592">
        <v>2.0</v>
      </c>
      <c r="AO18" s="592">
        <v>5.0</v>
      </c>
      <c r="AP18" s="592">
        <v>20.0</v>
      </c>
      <c r="AQ18" s="592"/>
      <c r="AR18" s="592"/>
      <c r="AS18" s="594" t="str">
        <f t="shared" si="3"/>
        <v>51</v>
      </c>
      <c r="AT18" s="596" t="s">
        <v>39</v>
      </c>
    </row>
    <row r="19" ht="18.0" customHeight="1">
      <c r="A19" s="571"/>
      <c r="B19" s="592">
        <v>15.0</v>
      </c>
      <c r="C19" s="593" t="s">
        <v>55</v>
      </c>
      <c r="D19" s="594" t="str">
        <f t="shared" si="2"/>
        <v>5</v>
      </c>
      <c r="E19" s="592"/>
      <c r="F19" s="592"/>
      <c r="G19" s="592"/>
      <c r="H19" s="592"/>
      <c r="I19" s="592"/>
      <c r="J19" s="592"/>
      <c r="K19" s="592"/>
      <c r="L19" s="592"/>
      <c r="M19" s="592"/>
      <c r="N19" s="592"/>
      <c r="O19" s="592"/>
      <c r="P19" s="592"/>
      <c r="Q19" s="592"/>
      <c r="R19" s="592"/>
      <c r="S19" s="592"/>
      <c r="T19" s="592"/>
      <c r="U19" s="592"/>
      <c r="V19" s="592"/>
      <c r="W19" s="592"/>
      <c r="X19" s="592"/>
      <c r="Y19" s="592"/>
      <c r="Z19" s="592"/>
      <c r="AA19" s="592"/>
      <c r="AB19" s="592"/>
      <c r="AC19" s="592"/>
      <c r="AD19" s="592"/>
      <c r="AE19" s="592"/>
      <c r="AF19" s="592"/>
      <c r="AG19" s="592"/>
      <c r="AH19" s="592"/>
      <c r="AI19" s="592"/>
      <c r="AJ19" s="592"/>
      <c r="AK19" s="592"/>
      <c r="AL19" s="592"/>
      <c r="AM19" s="592"/>
      <c r="AN19" s="592"/>
      <c r="AO19" s="592">
        <v>5.0</v>
      </c>
      <c r="AP19" s="592"/>
      <c r="AQ19" s="592"/>
      <c r="AR19" s="592"/>
      <c r="AS19" s="594" t="str">
        <f t="shared" si="3"/>
        <v>5</v>
      </c>
      <c r="AT19" s="596" t="s">
        <v>55</v>
      </c>
    </row>
    <row r="20" ht="18.0" customHeight="1">
      <c r="A20" s="571"/>
      <c r="B20" s="592">
        <v>16.0</v>
      </c>
      <c r="C20" s="593" t="s">
        <v>80</v>
      </c>
      <c r="D20" s="594" t="str">
        <f t="shared" si="2"/>
        <v>33</v>
      </c>
      <c r="E20" s="592"/>
      <c r="F20" s="592"/>
      <c r="G20" s="592"/>
      <c r="H20" s="592"/>
      <c r="I20" s="592"/>
      <c r="J20" s="592"/>
      <c r="K20" s="592"/>
      <c r="L20" s="592">
        <v>10.0</v>
      </c>
      <c r="M20" s="592"/>
      <c r="N20" s="592"/>
      <c r="O20" s="592"/>
      <c r="P20" s="592"/>
      <c r="Q20" s="592">
        <v>10.0</v>
      </c>
      <c r="R20" s="592"/>
      <c r="S20" s="592"/>
      <c r="T20" s="592"/>
      <c r="U20" s="592"/>
      <c r="V20" s="592"/>
      <c r="W20" s="592"/>
      <c r="X20" s="592"/>
      <c r="Y20" s="592">
        <v>3.0</v>
      </c>
      <c r="Z20" s="592"/>
      <c r="AA20" s="592"/>
      <c r="AB20" s="595"/>
      <c r="AC20" s="592"/>
      <c r="AD20" s="592"/>
      <c r="AE20" s="592"/>
      <c r="AF20" s="592"/>
      <c r="AG20" s="592"/>
      <c r="AH20" s="592"/>
      <c r="AI20" s="592"/>
      <c r="AJ20" s="592"/>
      <c r="AK20" s="592"/>
      <c r="AL20" s="592">
        <v>5.0</v>
      </c>
      <c r="AM20" s="592"/>
      <c r="AN20" s="592"/>
      <c r="AO20" s="592">
        <v>5.0</v>
      </c>
      <c r="AP20" s="592"/>
      <c r="AQ20" s="592"/>
      <c r="AR20" s="592"/>
      <c r="AS20" s="594" t="str">
        <f t="shared" si="3"/>
        <v>33</v>
      </c>
      <c r="AT20" s="596" t="s">
        <v>80</v>
      </c>
    </row>
    <row r="21" ht="18.0" customHeight="1">
      <c r="A21" s="571"/>
      <c r="B21" s="592">
        <v>17.0</v>
      </c>
      <c r="C21" s="593" t="s">
        <v>584</v>
      </c>
      <c r="D21" s="594" t="str">
        <f t="shared" si="2"/>
        <v>10</v>
      </c>
      <c r="E21" s="592"/>
      <c r="F21" s="592"/>
      <c r="G21" s="592"/>
      <c r="H21" s="592"/>
      <c r="I21" s="592"/>
      <c r="J21" s="592"/>
      <c r="K21" s="592"/>
      <c r="L21" s="592">
        <v>10.0</v>
      </c>
      <c r="M21" s="592"/>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R21" s="592"/>
      <c r="AS21" s="594" t="str">
        <f t="shared" si="3"/>
        <v>10</v>
      </c>
      <c r="AT21" s="596" t="s">
        <v>584</v>
      </c>
    </row>
    <row r="22" ht="18.0" customHeight="1">
      <c r="A22" s="571"/>
      <c r="B22" s="592">
        <v>18.0</v>
      </c>
      <c r="C22" s="593" t="s">
        <v>296</v>
      </c>
      <c r="D22" s="594" t="str">
        <f t="shared" si="2"/>
        <v>33</v>
      </c>
      <c r="E22" s="592"/>
      <c r="F22" s="592"/>
      <c r="G22" s="592"/>
      <c r="H22" s="592"/>
      <c r="I22" s="592"/>
      <c r="J22" s="592"/>
      <c r="K22" s="592"/>
      <c r="L22" s="592">
        <v>10.0</v>
      </c>
      <c r="M22" s="592"/>
      <c r="N22" s="592"/>
      <c r="O22" s="592"/>
      <c r="P22" s="592"/>
      <c r="Q22" s="592">
        <v>10.0</v>
      </c>
      <c r="R22" s="592"/>
      <c r="S22" s="592"/>
      <c r="T22" s="592"/>
      <c r="U22" s="592"/>
      <c r="V22" s="592"/>
      <c r="W22" s="592"/>
      <c r="X22" s="592"/>
      <c r="Y22" s="592">
        <v>3.0</v>
      </c>
      <c r="Z22" s="592"/>
      <c r="AA22" s="592"/>
      <c r="AB22" s="595"/>
      <c r="AC22" s="592"/>
      <c r="AD22" s="592"/>
      <c r="AE22" s="592"/>
      <c r="AF22" s="592"/>
      <c r="AG22" s="592"/>
      <c r="AH22" s="592"/>
      <c r="AI22" s="592"/>
      <c r="AJ22" s="592"/>
      <c r="AK22" s="592"/>
      <c r="AL22" s="592">
        <v>5.0</v>
      </c>
      <c r="AM22" s="592"/>
      <c r="AN22" s="592"/>
      <c r="AO22" s="592">
        <v>5.0</v>
      </c>
      <c r="AP22" s="592"/>
      <c r="AQ22" s="592"/>
      <c r="AR22" s="592"/>
      <c r="AS22" s="594" t="str">
        <f t="shared" si="3"/>
        <v>33</v>
      </c>
      <c r="AT22" s="596" t="s">
        <v>296</v>
      </c>
    </row>
    <row r="23" ht="18.0" customHeight="1">
      <c r="A23" s="571"/>
      <c r="B23" s="592">
        <v>19.0</v>
      </c>
      <c r="C23" s="593" t="s">
        <v>161</v>
      </c>
      <c r="D23" s="594" t="str">
        <f t="shared" si="2"/>
        <v>5</v>
      </c>
      <c r="E23" s="592"/>
      <c r="F23" s="592"/>
      <c r="G23" s="592"/>
      <c r="H23" s="592"/>
      <c r="I23" s="592"/>
      <c r="J23" s="592"/>
      <c r="K23" s="592"/>
      <c r="L23" s="592"/>
      <c r="M23" s="592"/>
      <c r="N23" s="592"/>
      <c r="O23" s="592"/>
      <c r="P23" s="592"/>
      <c r="Q23" s="592"/>
      <c r="R23" s="592"/>
      <c r="S23" s="592"/>
      <c r="T23" s="592"/>
      <c r="U23" s="592"/>
      <c r="V23" s="592"/>
      <c r="W23" s="592"/>
      <c r="X23" s="592"/>
      <c r="Y23" s="592"/>
      <c r="Z23" s="592"/>
      <c r="AA23" s="592"/>
      <c r="AB23" s="592"/>
      <c r="AC23" s="592"/>
      <c r="AD23" s="592"/>
      <c r="AE23" s="592"/>
      <c r="AF23" s="592"/>
      <c r="AG23" s="592"/>
      <c r="AH23" s="592"/>
      <c r="AI23" s="592"/>
      <c r="AJ23" s="592"/>
      <c r="AK23" s="592"/>
      <c r="AL23" s="592"/>
      <c r="AM23" s="592"/>
      <c r="AN23" s="592"/>
      <c r="AO23" s="592">
        <v>5.0</v>
      </c>
      <c r="AP23" s="592"/>
      <c r="AQ23" s="592"/>
      <c r="AR23" s="592"/>
      <c r="AS23" s="594" t="str">
        <f t="shared" si="3"/>
        <v>5</v>
      </c>
      <c r="AT23" s="596" t="s">
        <v>161</v>
      </c>
    </row>
    <row r="24" ht="18.0" customHeight="1">
      <c r="A24" s="571"/>
      <c r="B24" s="592">
        <v>20.0</v>
      </c>
      <c r="C24" s="593" t="s">
        <v>585</v>
      </c>
      <c r="D24" s="594" t="str">
        <f t="shared" si="2"/>
        <v>0</v>
      </c>
      <c r="E24" s="592"/>
      <c r="F24" s="592"/>
      <c r="G24" s="592"/>
      <c r="H24" s="592"/>
      <c r="I24" s="592"/>
      <c r="J24" s="592"/>
      <c r="K24" s="592"/>
      <c r="L24" s="592"/>
      <c r="M24" s="592"/>
      <c r="N24" s="592"/>
      <c r="O24" s="592"/>
      <c r="P24" s="592"/>
      <c r="Q24" s="592"/>
      <c r="R24" s="592"/>
      <c r="S24" s="592"/>
      <c r="T24" s="592"/>
      <c r="U24" s="592"/>
      <c r="V24" s="592"/>
      <c r="W24" s="592"/>
      <c r="X24" s="592"/>
      <c r="Y24" s="592"/>
      <c r="Z24" s="592"/>
      <c r="AA24" s="592"/>
      <c r="AB24" s="592"/>
      <c r="AC24" s="592"/>
      <c r="AD24" s="592"/>
      <c r="AE24" s="592"/>
      <c r="AF24" s="592"/>
      <c r="AG24" s="592"/>
      <c r="AH24" s="592"/>
      <c r="AI24" s="592"/>
      <c r="AJ24" s="592"/>
      <c r="AK24" s="592"/>
      <c r="AL24" s="592"/>
      <c r="AM24" s="592"/>
      <c r="AN24" s="592"/>
      <c r="AO24" s="592"/>
      <c r="AP24" s="592"/>
      <c r="AQ24" s="592"/>
      <c r="AR24" s="592"/>
      <c r="AS24" s="594" t="str">
        <f t="shared" si="3"/>
        <v>0</v>
      </c>
      <c r="AT24" s="596" t="s">
        <v>585</v>
      </c>
    </row>
    <row r="25" ht="18.0" customHeight="1">
      <c r="A25" s="571"/>
      <c r="B25" s="592">
        <v>21.0</v>
      </c>
      <c r="C25" s="593" t="s">
        <v>35</v>
      </c>
      <c r="D25" s="594" t="str">
        <f t="shared" si="2"/>
        <v>0</v>
      </c>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c r="AL25" s="592"/>
      <c r="AM25" s="592"/>
      <c r="AN25" s="592"/>
      <c r="AO25" s="592"/>
      <c r="AP25" s="592"/>
      <c r="AQ25" s="592"/>
      <c r="AR25" s="592"/>
      <c r="AS25" s="594" t="str">
        <f t="shared" si="3"/>
        <v>0</v>
      </c>
      <c r="AT25" s="596" t="s">
        <v>35</v>
      </c>
    </row>
    <row r="26" ht="18.0" customHeight="1">
      <c r="A26" s="571"/>
      <c r="B26" s="592">
        <v>22.0</v>
      </c>
      <c r="C26" s="593" t="s">
        <v>586</v>
      </c>
      <c r="D26" s="594" t="str">
        <f t="shared" si="2"/>
        <v>0</v>
      </c>
      <c r="E26" s="592"/>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2"/>
      <c r="AQ26" s="592"/>
      <c r="AR26" s="592"/>
      <c r="AS26" s="594" t="str">
        <f t="shared" si="3"/>
        <v>0</v>
      </c>
      <c r="AT26" s="596" t="s">
        <v>586</v>
      </c>
    </row>
    <row r="27" ht="18.0" customHeight="1">
      <c r="A27" s="571"/>
      <c r="B27" s="592">
        <v>23.0</v>
      </c>
      <c r="C27" s="593" t="s">
        <v>587</v>
      </c>
      <c r="D27" s="594" t="str">
        <f t="shared" si="2"/>
        <v>0</v>
      </c>
      <c r="E27" s="592"/>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592"/>
      <c r="AL27" s="592"/>
      <c r="AM27" s="592"/>
      <c r="AN27" s="592"/>
      <c r="AO27" s="592"/>
      <c r="AP27" s="592"/>
      <c r="AQ27" s="592"/>
      <c r="AR27" s="592"/>
      <c r="AS27" s="594" t="str">
        <f t="shared" si="3"/>
        <v>0</v>
      </c>
      <c r="AT27" s="596" t="s">
        <v>587</v>
      </c>
    </row>
    <row r="28" ht="18.0" customHeight="1">
      <c r="A28" s="571"/>
      <c r="B28" s="592">
        <v>24.0</v>
      </c>
      <c r="C28" s="593" t="s">
        <v>243</v>
      </c>
      <c r="D28" s="594" t="str">
        <f t="shared" si="2"/>
        <v>0</v>
      </c>
      <c r="E28" s="592"/>
      <c r="F28" s="592"/>
      <c r="G28" s="592"/>
      <c r="H28" s="592"/>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c r="AH28" s="592"/>
      <c r="AI28" s="592"/>
      <c r="AJ28" s="592"/>
      <c r="AK28" s="592"/>
      <c r="AL28" s="592"/>
      <c r="AM28" s="592"/>
      <c r="AN28" s="592"/>
      <c r="AO28" s="592"/>
      <c r="AP28" s="592"/>
      <c r="AQ28" s="592"/>
      <c r="AR28" s="592"/>
      <c r="AS28" s="594" t="str">
        <f t="shared" si="3"/>
        <v>0</v>
      </c>
      <c r="AT28" s="596" t="s">
        <v>243</v>
      </c>
    </row>
    <row r="29" ht="18.0" customHeight="1">
      <c r="A29" s="571"/>
      <c r="B29" s="592">
        <v>25.0</v>
      </c>
      <c r="C29" s="593" t="s">
        <v>60</v>
      </c>
      <c r="D29" s="594" t="str">
        <f t="shared" si="2"/>
        <v>0</v>
      </c>
      <c r="E29" s="592"/>
      <c r="F29" s="592"/>
      <c r="G29" s="592"/>
      <c r="H29" s="592"/>
      <c r="I29" s="592"/>
      <c r="J29" s="592"/>
      <c r="K29" s="592"/>
      <c r="L29" s="592"/>
      <c r="M29" s="592"/>
      <c r="N29" s="592"/>
      <c r="O29" s="592"/>
      <c r="P29" s="592"/>
      <c r="Q29" s="592"/>
      <c r="R29" s="592"/>
      <c r="S29" s="592"/>
      <c r="T29" s="592"/>
      <c r="U29" s="592"/>
      <c r="V29" s="592"/>
      <c r="W29" s="592"/>
      <c r="X29" s="592"/>
      <c r="Y29" s="592"/>
      <c r="Z29" s="592"/>
      <c r="AA29" s="592"/>
      <c r="AB29" s="592"/>
      <c r="AC29" s="592"/>
      <c r="AD29" s="592"/>
      <c r="AE29" s="592"/>
      <c r="AF29" s="592"/>
      <c r="AG29" s="592"/>
      <c r="AH29" s="592"/>
      <c r="AI29" s="592"/>
      <c r="AJ29" s="592"/>
      <c r="AK29" s="592"/>
      <c r="AL29" s="592"/>
      <c r="AM29" s="592"/>
      <c r="AN29" s="592"/>
      <c r="AO29" s="592"/>
      <c r="AP29" s="592"/>
      <c r="AQ29" s="592"/>
      <c r="AR29" s="592"/>
      <c r="AS29" s="594" t="str">
        <f t="shared" si="3"/>
        <v>0</v>
      </c>
      <c r="AT29" s="596" t="s">
        <v>60</v>
      </c>
    </row>
    <row r="30" ht="18.0" customHeight="1">
      <c r="A30" s="571"/>
      <c r="B30" s="592">
        <v>26.0</v>
      </c>
      <c r="C30" s="593" t="s">
        <v>63</v>
      </c>
      <c r="D30" s="594" t="str">
        <f t="shared" si="2"/>
        <v>0</v>
      </c>
      <c r="E30" s="592"/>
      <c r="F30" s="592"/>
      <c r="G30" s="592"/>
      <c r="H30" s="592"/>
      <c r="I30" s="592"/>
      <c r="J30" s="592"/>
      <c r="K30" s="592"/>
      <c r="L30" s="592"/>
      <c r="M30" s="592"/>
      <c r="N30" s="592"/>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592"/>
      <c r="AL30" s="592"/>
      <c r="AM30" s="592"/>
      <c r="AN30" s="592"/>
      <c r="AO30" s="592"/>
      <c r="AP30" s="592"/>
      <c r="AQ30" s="592"/>
      <c r="AR30" s="592"/>
      <c r="AS30" s="594" t="str">
        <f t="shared" si="3"/>
        <v>0</v>
      </c>
      <c r="AT30" s="596" t="s">
        <v>63</v>
      </c>
    </row>
    <row r="31" ht="18.0" customHeight="1">
      <c r="A31" s="571"/>
      <c r="B31" s="592">
        <v>27.0</v>
      </c>
      <c r="C31" s="593" t="s">
        <v>66</v>
      </c>
      <c r="D31" s="594" t="str">
        <f t="shared" si="2"/>
        <v>0</v>
      </c>
      <c r="E31" s="592"/>
      <c r="F31" s="592"/>
      <c r="G31" s="592"/>
      <c r="H31" s="592"/>
      <c r="I31" s="592"/>
      <c r="J31" s="592"/>
      <c r="K31" s="592"/>
      <c r="L31" s="592"/>
      <c r="M31" s="592"/>
      <c r="N31" s="592"/>
      <c r="O31" s="592"/>
      <c r="P31" s="592"/>
      <c r="Q31" s="592"/>
      <c r="R31" s="592"/>
      <c r="S31" s="592"/>
      <c r="T31" s="592"/>
      <c r="U31" s="592"/>
      <c r="V31" s="592"/>
      <c r="W31" s="592"/>
      <c r="X31" s="592"/>
      <c r="Y31" s="592"/>
      <c r="Z31" s="592"/>
      <c r="AA31" s="592"/>
      <c r="AB31" s="592"/>
      <c r="AC31" s="592"/>
      <c r="AD31" s="592"/>
      <c r="AE31" s="592"/>
      <c r="AF31" s="592"/>
      <c r="AG31" s="592"/>
      <c r="AH31" s="592"/>
      <c r="AI31" s="592"/>
      <c r="AJ31" s="592"/>
      <c r="AK31" s="592"/>
      <c r="AL31" s="592"/>
      <c r="AM31" s="592"/>
      <c r="AN31" s="592"/>
      <c r="AO31" s="592"/>
      <c r="AP31" s="592"/>
      <c r="AQ31" s="592"/>
      <c r="AR31" s="592"/>
      <c r="AS31" s="594" t="str">
        <f t="shared" si="3"/>
        <v>0</v>
      </c>
      <c r="AT31" s="596" t="s">
        <v>66</v>
      </c>
    </row>
    <row r="32" ht="18.0" customHeight="1">
      <c r="A32" s="571"/>
      <c r="B32" s="592">
        <v>28.0</v>
      </c>
      <c r="C32" s="593" t="s">
        <v>588</v>
      </c>
      <c r="D32" s="594" t="str">
        <f t="shared" si="2"/>
        <v>0</v>
      </c>
      <c r="E32" s="592"/>
      <c r="F32" s="592"/>
      <c r="G32" s="592"/>
      <c r="H32" s="592"/>
      <c r="I32" s="592"/>
      <c r="J32" s="592"/>
      <c r="K32" s="592"/>
      <c r="L32" s="592"/>
      <c r="M32" s="592"/>
      <c r="N32" s="592"/>
      <c r="O32" s="592"/>
      <c r="P32" s="592"/>
      <c r="Q32" s="592"/>
      <c r="R32" s="592"/>
      <c r="S32" s="592"/>
      <c r="T32" s="592"/>
      <c r="U32" s="592"/>
      <c r="V32" s="592"/>
      <c r="W32" s="592"/>
      <c r="X32" s="592"/>
      <c r="Y32" s="592"/>
      <c r="Z32" s="592"/>
      <c r="AA32" s="592"/>
      <c r="AB32" s="592"/>
      <c r="AC32" s="592"/>
      <c r="AD32" s="592"/>
      <c r="AE32" s="592"/>
      <c r="AF32" s="592"/>
      <c r="AG32" s="592"/>
      <c r="AH32" s="592"/>
      <c r="AI32" s="592"/>
      <c r="AJ32" s="592"/>
      <c r="AK32" s="592"/>
      <c r="AL32" s="592"/>
      <c r="AM32" s="592"/>
      <c r="AN32" s="592"/>
      <c r="AO32" s="592"/>
      <c r="AP32" s="592"/>
      <c r="AQ32" s="592"/>
      <c r="AR32" s="592"/>
      <c r="AS32" s="594" t="str">
        <f t="shared" si="3"/>
        <v>0</v>
      </c>
      <c r="AT32" s="596" t="s">
        <v>588</v>
      </c>
    </row>
    <row r="33" ht="18.0" customHeight="1">
      <c r="A33" s="571"/>
      <c r="B33" s="592">
        <v>29.0</v>
      </c>
      <c r="C33" s="593" t="s">
        <v>77</v>
      </c>
      <c r="D33" s="594" t="str">
        <f t="shared" si="2"/>
        <v>0</v>
      </c>
      <c r="E33" s="592"/>
      <c r="F33" s="592"/>
      <c r="G33" s="592"/>
      <c r="H33" s="592"/>
      <c r="I33" s="592"/>
      <c r="J33" s="592"/>
      <c r="K33" s="592"/>
      <c r="L33" s="592"/>
      <c r="M33" s="592"/>
      <c r="N33" s="592"/>
      <c r="O33" s="592"/>
      <c r="P33" s="592"/>
      <c r="Q33" s="592"/>
      <c r="R33" s="592"/>
      <c r="S33" s="592"/>
      <c r="T33" s="592"/>
      <c r="U33" s="592"/>
      <c r="V33" s="592"/>
      <c r="W33" s="592"/>
      <c r="X33" s="592"/>
      <c r="Y33" s="592"/>
      <c r="Z33" s="592"/>
      <c r="AA33" s="592"/>
      <c r="AB33" s="592"/>
      <c r="AC33" s="592"/>
      <c r="AD33" s="592"/>
      <c r="AE33" s="592"/>
      <c r="AF33" s="592"/>
      <c r="AG33" s="592"/>
      <c r="AH33" s="592"/>
      <c r="AI33" s="592"/>
      <c r="AJ33" s="592"/>
      <c r="AK33" s="592"/>
      <c r="AL33" s="592"/>
      <c r="AM33" s="592"/>
      <c r="AN33" s="592"/>
      <c r="AO33" s="592"/>
      <c r="AP33" s="592"/>
      <c r="AQ33" s="592"/>
      <c r="AR33" s="592"/>
      <c r="AS33" s="594" t="str">
        <f t="shared" si="3"/>
        <v>0</v>
      </c>
      <c r="AT33" s="596" t="s">
        <v>77</v>
      </c>
    </row>
    <row r="34" ht="18.0" customHeight="1">
      <c r="A34" s="571"/>
      <c r="B34" s="592">
        <v>30.0</v>
      </c>
      <c r="C34" s="593" t="s">
        <v>589</v>
      </c>
      <c r="D34" s="594" t="str">
        <f t="shared" si="2"/>
        <v>0</v>
      </c>
      <c r="E34" s="592"/>
      <c r="F34" s="592"/>
      <c r="G34" s="592"/>
      <c r="H34" s="592"/>
      <c r="I34" s="592"/>
      <c r="J34" s="592"/>
      <c r="K34" s="592"/>
      <c r="L34" s="592"/>
      <c r="M34" s="592"/>
      <c r="N34" s="592"/>
      <c r="O34" s="592"/>
      <c r="P34" s="592"/>
      <c r="Q34" s="592"/>
      <c r="R34" s="592"/>
      <c r="S34" s="592"/>
      <c r="T34" s="592"/>
      <c r="U34" s="592"/>
      <c r="V34" s="592"/>
      <c r="W34" s="592"/>
      <c r="X34" s="592"/>
      <c r="Y34" s="592"/>
      <c r="Z34" s="592"/>
      <c r="AA34" s="592"/>
      <c r="AB34" s="592"/>
      <c r="AC34" s="592"/>
      <c r="AD34" s="592"/>
      <c r="AE34" s="592"/>
      <c r="AF34" s="592"/>
      <c r="AG34" s="592"/>
      <c r="AH34" s="592"/>
      <c r="AI34" s="592"/>
      <c r="AJ34" s="592"/>
      <c r="AK34" s="592"/>
      <c r="AL34" s="592"/>
      <c r="AM34" s="592"/>
      <c r="AN34" s="592"/>
      <c r="AO34" s="592"/>
      <c r="AP34" s="592"/>
      <c r="AQ34" s="592"/>
      <c r="AR34" s="592"/>
      <c r="AS34" s="594" t="str">
        <f t="shared" si="3"/>
        <v>0</v>
      </c>
      <c r="AT34" s="596" t="s">
        <v>589</v>
      </c>
    </row>
    <row r="35" ht="18.0" customHeight="1">
      <c r="A35" s="571"/>
      <c r="B35" s="592">
        <v>31.0</v>
      </c>
      <c r="C35" s="593" t="s">
        <v>590</v>
      </c>
      <c r="D35" s="594" t="str">
        <f t="shared" si="2"/>
        <v>0</v>
      </c>
      <c r="E35" s="592"/>
      <c r="F35" s="592"/>
      <c r="G35" s="592"/>
      <c r="H35" s="592"/>
      <c r="I35" s="592"/>
      <c r="J35" s="592"/>
      <c r="K35" s="592"/>
      <c r="L35" s="592"/>
      <c r="M35" s="592"/>
      <c r="N35" s="592"/>
      <c r="O35" s="592"/>
      <c r="P35" s="592"/>
      <c r="Q35" s="592"/>
      <c r="R35" s="592"/>
      <c r="S35" s="592"/>
      <c r="T35" s="592"/>
      <c r="U35" s="592"/>
      <c r="V35" s="592"/>
      <c r="W35" s="592"/>
      <c r="X35" s="592"/>
      <c r="Y35" s="592"/>
      <c r="Z35" s="592"/>
      <c r="AA35" s="592"/>
      <c r="AB35" s="592"/>
      <c r="AC35" s="592"/>
      <c r="AD35" s="592"/>
      <c r="AE35" s="592"/>
      <c r="AF35" s="592"/>
      <c r="AG35" s="592"/>
      <c r="AH35" s="592"/>
      <c r="AI35" s="592"/>
      <c r="AJ35" s="592"/>
      <c r="AK35" s="592"/>
      <c r="AL35" s="592"/>
      <c r="AM35" s="592"/>
      <c r="AN35" s="592"/>
      <c r="AO35" s="592"/>
      <c r="AP35" s="592"/>
      <c r="AQ35" s="592"/>
      <c r="AR35" s="592"/>
      <c r="AS35" s="594" t="str">
        <f t="shared" si="3"/>
        <v>0</v>
      </c>
      <c r="AT35" s="596" t="s">
        <v>590</v>
      </c>
    </row>
    <row r="36" ht="18.0" customHeight="1">
      <c r="A36" s="571"/>
      <c r="B36" s="592">
        <v>33.0</v>
      </c>
      <c r="C36" s="593" t="s">
        <v>104</v>
      </c>
      <c r="D36" s="594" t="str">
        <f t="shared" si="2"/>
        <v>0</v>
      </c>
      <c r="E36" s="592"/>
      <c r="F36" s="592"/>
      <c r="G36" s="592"/>
      <c r="H36" s="592"/>
      <c r="I36" s="592"/>
      <c r="J36" s="592"/>
      <c r="K36" s="592"/>
      <c r="L36" s="592"/>
      <c r="M36" s="592"/>
      <c r="N36" s="592"/>
      <c r="O36" s="592"/>
      <c r="P36" s="592"/>
      <c r="Q36" s="592"/>
      <c r="R36" s="592"/>
      <c r="S36" s="592"/>
      <c r="T36" s="592"/>
      <c r="U36" s="592"/>
      <c r="V36" s="592"/>
      <c r="W36" s="592"/>
      <c r="X36" s="592"/>
      <c r="Y36" s="592"/>
      <c r="Z36" s="592"/>
      <c r="AA36" s="592"/>
      <c r="AB36" s="592"/>
      <c r="AC36" s="592"/>
      <c r="AD36" s="592"/>
      <c r="AE36" s="592"/>
      <c r="AF36" s="592"/>
      <c r="AG36" s="592"/>
      <c r="AH36" s="592"/>
      <c r="AI36" s="592"/>
      <c r="AJ36" s="592"/>
      <c r="AK36" s="592"/>
      <c r="AL36" s="592"/>
      <c r="AM36" s="592"/>
      <c r="AN36" s="592"/>
      <c r="AO36" s="592"/>
      <c r="AP36" s="592"/>
      <c r="AQ36" s="592"/>
      <c r="AR36" s="592"/>
      <c r="AS36" s="594" t="str">
        <f t="shared" si="3"/>
        <v>0</v>
      </c>
      <c r="AT36" s="596" t="s">
        <v>104</v>
      </c>
    </row>
    <row r="37" ht="18.0" customHeight="1">
      <c r="A37" s="571"/>
      <c r="B37" s="592">
        <v>34.0</v>
      </c>
      <c r="C37" s="593" t="s">
        <v>113</v>
      </c>
      <c r="D37" s="594" t="str">
        <f t="shared" si="2"/>
        <v>0</v>
      </c>
      <c r="E37" s="592"/>
      <c r="F37" s="592"/>
      <c r="G37" s="592"/>
      <c r="H37" s="592"/>
      <c r="I37" s="592"/>
      <c r="J37" s="592"/>
      <c r="K37" s="592"/>
      <c r="L37" s="592"/>
      <c r="M37" s="592"/>
      <c r="N37" s="592"/>
      <c r="O37" s="592"/>
      <c r="P37" s="592"/>
      <c r="Q37" s="592"/>
      <c r="R37" s="592"/>
      <c r="S37" s="592"/>
      <c r="T37" s="592"/>
      <c r="U37" s="592"/>
      <c r="V37" s="592"/>
      <c r="W37" s="592"/>
      <c r="X37" s="592"/>
      <c r="Y37" s="592"/>
      <c r="Z37" s="592"/>
      <c r="AA37" s="592"/>
      <c r="AB37" s="592"/>
      <c r="AC37" s="592"/>
      <c r="AD37" s="592"/>
      <c r="AE37" s="592"/>
      <c r="AF37" s="592"/>
      <c r="AG37" s="592"/>
      <c r="AH37" s="592"/>
      <c r="AI37" s="592"/>
      <c r="AJ37" s="592"/>
      <c r="AK37" s="592"/>
      <c r="AL37" s="592"/>
      <c r="AM37" s="592"/>
      <c r="AN37" s="592"/>
      <c r="AO37" s="592"/>
      <c r="AP37" s="592"/>
      <c r="AQ37" s="592"/>
      <c r="AR37" s="592"/>
      <c r="AS37" s="594" t="str">
        <f t="shared" si="3"/>
        <v>0</v>
      </c>
      <c r="AT37" s="596" t="s">
        <v>113</v>
      </c>
    </row>
    <row r="38" ht="18.0" customHeight="1">
      <c r="A38" s="571"/>
      <c r="B38" s="592">
        <v>35.0</v>
      </c>
      <c r="C38" s="593" t="s">
        <v>116</v>
      </c>
      <c r="D38" s="594" t="str">
        <f t="shared" si="2"/>
        <v>0</v>
      </c>
      <c r="E38" s="592"/>
      <c r="F38" s="592"/>
      <c r="G38" s="592"/>
      <c r="H38" s="592"/>
      <c r="I38" s="592"/>
      <c r="J38" s="592"/>
      <c r="K38" s="592"/>
      <c r="L38" s="592"/>
      <c r="M38" s="592"/>
      <c r="N38" s="592"/>
      <c r="O38" s="592"/>
      <c r="P38" s="592"/>
      <c r="Q38" s="592"/>
      <c r="R38" s="592"/>
      <c r="S38" s="592"/>
      <c r="T38" s="592"/>
      <c r="U38" s="592"/>
      <c r="V38" s="592"/>
      <c r="W38" s="592"/>
      <c r="X38" s="592"/>
      <c r="Y38" s="592"/>
      <c r="Z38" s="592"/>
      <c r="AA38" s="592"/>
      <c r="AB38" s="592"/>
      <c r="AC38" s="592"/>
      <c r="AD38" s="592"/>
      <c r="AE38" s="592"/>
      <c r="AF38" s="592"/>
      <c r="AG38" s="592"/>
      <c r="AH38" s="592"/>
      <c r="AI38" s="592"/>
      <c r="AJ38" s="592"/>
      <c r="AK38" s="592"/>
      <c r="AL38" s="592"/>
      <c r="AM38" s="592"/>
      <c r="AN38" s="592"/>
      <c r="AO38" s="592"/>
      <c r="AP38" s="592"/>
      <c r="AQ38" s="592"/>
      <c r="AR38" s="592"/>
      <c r="AS38" s="594" t="str">
        <f t="shared" si="3"/>
        <v>0</v>
      </c>
      <c r="AT38" s="596" t="s">
        <v>116</v>
      </c>
    </row>
    <row r="39" ht="18.0" customHeight="1">
      <c r="A39" s="571"/>
      <c r="B39" s="592">
        <v>36.0</v>
      </c>
      <c r="C39" s="593" t="s">
        <v>119</v>
      </c>
      <c r="D39" s="594" t="str">
        <f t="shared" si="2"/>
        <v>0</v>
      </c>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4" t="str">
        <f t="shared" si="3"/>
        <v>0</v>
      </c>
      <c r="AT39" s="596" t="s">
        <v>119</v>
      </c>
    </row>
    <row r="40" ht="18.0" customHeight="1">
      <c r="A40" s="571"/>
      <c r="B40" s="592">
        <v>37.0</v>
      </c>
      <c r="C40" s="593" t="s">
        <v>135</v>
      </c>
      <c r="D40" s="594" t="str">
        <f t="shared" si="2"/>
        <v>0</v>
      </c>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2"/>
      <c r="AM40" s="592"/>
      <c r="AN40" s="592"/>
      <c r="AO40" s="592"/>
      <c r="AP40" s="592"/>
      <c r="AQ40" s="592"/>
      <c r="AR40" s="592"/>
      <c r="AS40" s="594" t="str">
        <f t="shared" si="3"/>
        <v>0</v>
      </c>
      <c r="AT40" s="596" t="s">
        <v>135</v>
      </c>
    </row>
    <row r="41" ht="18.0" customHeight="1">
      <c r="A41" s="571"/>
      <c r="B41" s="592">
        <v>38.0</v>
      </c>
      <c r="C41" s="593" t="s">
        <v>591</v>
      </c>
      <c r="D41" s="594" t="str">
        <f t="shared" si="2"/>
        <v>0</v>
      </c>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4" t="str">
        <f t="shared" si="3"/>
        <v>0</v>
      </c>
      <c r="AT41" s="596" t="s">
        <v>591</v>
      </c>
    </row>
    <row r="42" ht="18.0" customHeight="1">
      <c r="A42" s="571"/>
      <c r="B42" s="592">
        <v>39.0</v>
      </c>
      <c r="C42" s="593" t="s">
        <v>146</v>
      </c>
      <c r="D42" s="594" t="str">
        <f t="shared" si="2"/>
        <v>0</v>
      </c>
      <c r="E42" s="592"/>
      <c r="F42" s="592"/>
      <c r="G42" s="592"/>
      <c r="H42" s="592"/>
      <c r="I42" s="592"/>
      <c r="J42" s="592"/>
      <c r="K42" s="592"/>
      <c r="L42" s="592"/>
      <c r="M42" s="592"/>
      <c r="N42" s="592"/>
      <c r="O42" s="592"/>
      <c r="P42" s="592"/>
      <c r="Q42" s="592"/>
      <c r="R42" s="592"/>
      <c r="S42" s="592"/>
      <c r="T42" s="592"/>
      <c r="U42" s="592"/>
      <c r="V42" s="592"/>
      <c r="W42" s="592"/>
      <c r="X42" s="592"/>
      <c r="Y42" s="592"/>
      <c r="Z42" s="592"/>
      <c r="AA42" s="592"/>
      <c r="AB42" s="592"/>
      <c r="AC42" s="592"/>
      <c r="AD42" s="592"/>
      <c r="AE42" s="592"/>
      <c r="AF42" s="592"/>
      <c r="AG42" s="592"/>
      <c r="AH42" s="592"/>
      <c r="AI42" s="592"/>
      <c r="AJ42" s="592"/>
      <c r="AK42" s="592"/>
      <c r="AL42" s="592"/>
      <c r="AM42" s="592"/>
      <c r="AN42" s="592"/>
      <c r="AO42" s="592"/>
      <c r="AP42" s="592"/>
      <c r="AQ42" s="592"/>
      <c r="AR42" s="592"/>
      <c r="AS42" s="594" t="str">
        <f t="shared" si="3"/>
        <v>0</v>
      </c>
      <c r="AT42" s="596" t="s">
        <v>146</v>
      </c>
    </row>
    <row r="43" ht="18.0" customHeight="1">
      <c r="A43" s="571"/>
      <c r="B43" s="592">
        <v>40.0</v>
      </c>
      <c r="C43" s="593" t="s">
        <v>592</v>
      </c>
      <c r="D43" s="594" t="str">
        <f t="shared" si="2"/>
        <v>0</v>
      </c>
      <c r="E43" s="592"/>
      <c r="F43" s="592"/>
      <c r="G43" s="592"/>
      <c r="H43" s="592"/>
      <c r="I43" s="592"/>
      <c r="J43" s="592"/>
      <c r="K43" s="592"/>
      <c r="L43" s="592"/>
      <c r="M43" s="592"/>
      <c r="N43" s="592"/>
      <c r="O43" s="592"/>
      <c r="P43" s="592"/>
      <c r="Q43" s="592"/>
      <c r="R43" s="592"/>
      <c r="S43" s="592"/>
      <c r="T43" s="592"/>
      <c r="U43" s="592"/>
      <c r="V43" s="592"/>
      <c r="W43" s="592"/>
      <c r="X43" s="592"/>
      <c r="Y43" s="592"/>
      <c r="Z43" s="592"/>
      <c r="AA43" s="592"/>
      <c r="AB43" s="592"/>
      <c r="AC43" s="592"/>
      <c r="AD43" s="592"/>
      <c r="AE43" s="592"/>
      <c r="AF43" s="592"/>
      <c r="AG43" s="592"/>
      <c r="AH43" s="592"/>
      <c r="AI43" s="592"/>
      <c r="AJ43" s="592"/>
      <c r="AK43" s="592"/>
      <c r="AL43" s="592"/>
      <c r="AM43" s="592"/>
      <c r="AN43" s="592"/>
      <c r="AO43" s="592"/>
      <c r="AP43" s="592"/>
      <c r="AQ43" s="592"/>
      <c r="AR43" s="592"/>
      <c r="AS43" s="594" t="str">
        <f t="shared" si="3"/>
        <v>0</v>
      </c>
      <c r="AT43" s="596" t="s">
        <v>592</v>
      </c>
    </row>
    <row r="44" ht="18.0" customHeight="1">
      <c r="A44" s="571"/>
      <c r="B44" s="592">
        <v>41.0</v>
      </c>
      <c r="C44" s="593" t="s">
        <v>593</v>
      </c>
      <c r="D44" s="594" t="str">
        <f t="shared" si="2"/>
        <v>0</v>
      </c>
      <c r="E44" s="592"/>
      <c r="F44" s="592"/>
      <c r="G44" s="592"/>
      <c r="H44" s="592"/>
      <c r="I44" s="592"/>
      <c r="J44" s="592"/>
      <c r="K44" s="592"/>
      <c r="L44" s="592"/>
      <c r="M44" s="592"/>
      <c r="N44" s="592"/>
      <c r="O44" s="592"/>
      <c r="P44" s="592"/>
      <c r="Q44" s="592"/>
      <c r="R44" s="592"/>
      <c r="S44" s="592"/>
      <c r="T44" s="592"/>
      <c r="U44" s="592"/>
      <c r="V44" s="592"/>
      <c r="W44" s="592"/>
      <c r="X44" s="592"/>
      <c r="Y44" s="592"/>
      <c r="Z44" s="592"/>
      <c r="AA44" s="592"/>
      <c r="AB44" s="592"/>
      <c r="AC44" s="592"/>
      <c r="AD44" s="592"/>
      <c r="AE44" s="592"/>
      <c r="AF44" s="592"/>
      <c r="AG44" s="592"/>
      <c r="AH44" s="592"/>
      <c r="AI44" s="592"/>
      <c r="AJ44" s="592"/>
      <c r="AK44" s="592"/>
      <c r="AL44" s="592"/>
      <c r="AM44" s="592"/>
      <c r="AN44" s="592"/>
      <c r="AO44" s="592"/>
      <c r="AP44" s="592"/>
      <c r="AQ44" s="592"/>
      <c r="AR44" s="592"/>
      <c r="AS44" s="594" t="str">
        <f t="shared" si="3"/>
        <v>0</v>
      </c>
      <c r="AT44" s="596" t="s">
        <v>593</v>
      </c>
    </row>
    <row r="45" ht="18.0" customHeight="1">
      <c r="A45" s="571"/>
      <c r="B45" s="592">
        <v>42.0</v>
      </c>
      <c r="C45" s="593" t="s">
        <v>168</v>
      </c>
      <c r="D45" s="594" t="str">
        <f t="shared" si="2"/>
        <v>5</v>
      </c>
      <c r="E45" s="592"/>
      <c r="F45" s="592"/>
      <c r="G45" s="592"/>
      <c r="H45" s="592"/>
      <c r="I45" s="592"/>
      <c r="J45" s="592"/>
      <c r="K45" s="592"/>
      <c r="L45" s="592"/>
      <c r="M45" s="592"/>
      <c r="N45" s="592"/>
      <c r="O45" s="592"/>
      <c r="P45" s="592"/>
      <c r="Q45" s="592"/>
      <c r="R45" s="592"/>
      <c r="S45" s="592"/>
      <c r="T45" s="592"/>
      <c r="U45" s="592"/>
      <c r="V45" s="592"/>
      <c r="W45" s="592"/>
      <c r="X45" s="592"/>
      <c r="Y45" s="592"/>
      <c r="Z45" s="592"/>
      <c r="AA45" s="592"/>
      <c r="AB45" s="592"/>
      <c r="AC45" s="592"/>
      <c r="AD45" s="592"/>
      <c r="AE45" s="592"/>
      <c r="AF45" s="592"/>
      <c r="AG45" s="592"/>
      <c r="AH45" s="592"/>
      <c r="AI45" s="592"/>
      <c r="AJ45" s="592"/>
      <c r="AK45" s="592"/>
      <c r="AL45" s="592"/>
      <c r="AM45" s="592"/>
      <c r="AN45" s="592"/>
      <c r="AO45" s="592">
        <v>5.0</v>
      </c>
      <c r="AP45" s="592"/>
      <c r="AQ45" s="592"/>
      <c r="AR45" s="592"/>
      <c r="AS45" s="594" t="str">
        <f t="shared" si="3"/>
        <v>5</v>
      </c>
      <c r="AT45" s="596" t="s">
        <v>168</v>
      </c>
    </row>
    <row r="46" ht="18.0" customHeight="1">
      <c r="A46" s="571"/>
      <c r="B46" s="592">
        <v>43.0</v>
      </c>
      <c r="C46" s="593" t="s">
        <v>594</v>
      </c>
      <c r="D46" s="594" t="str">
        <f t="shared" si="2"/>
        <v>0</v>
      </c>
      <c r="E46" s="592"/>
      <c r="F46" s="592"/>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2"/>
      <c r="AG46" s="592"/>
      <c r="AH46" s="592"/>
      <c r="AI46" s="592"/>
      <c r="AJ46" s="592"/>
      <c r="AK46" s="592"/>
      <c r="AL46" s="592"/>
      <c r="AM46" s="592"/>
      <c r="AN46" s="592"/>
      <c r="AO46" s="592"/>
      <c r="AP46" s="592"/>
      <c r="AQ46" s="592"/>
      <c r="AR46" s="592"/>
      <c r="AS46" s="594" t="str">
        <f t="shared" si="3"/>
        <v>0</v>
      </c>
      <c r="AT46" s="596" t="s">
        <v>594</v>
      </c>
    </row>
    <row r="47" ht="18.0" customHeight="1">
      <c r="A47" s="571"/>
      <c r="B47" s="592">
        <v>44.0</v>
      </c>
      <c r="C47" s="593" t="s">
        <v>595</v>
      </c>
      <c r="D47" s="594" t="str">
        <f t="shared" si="2"/>
        <v>0</v>
      </c>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I47" s="592"/>
      <c r="AJ47" s="592"/>
      <c r="AK47" s="592"/>
      <c r="AL47" s="592"/>
      <c r="AM47" s="592"/>
      <c r="AN47" s="592"/>
      <c r="AO47" s="592"/>
      <c r="AP47" s="592"/>
      <c r="AQ47" s="592"/>
      <c r="AR47" s="592"/>
      <c r="AS47" s="594" t="str">
        <f t="shared" si="3"/>
        <v>0</v>
      </c>
      <c r="AT47" s="596" t="s">
        <v>595</v>
      </c>
    </row>
    <row r="48" ht="18.0" customHeight="1">
      <c r="A48" s="571"/>
      <c r="B48" s="592">
        <v>45.0</v>
      </c>
      <c r="C48" s="593" t="s">
        <v>596</v>
      </c>
      <c r="D48" s="594" t="str">
        <f t="shared" si="2"/>
        <v>0</v>
      </c>
      <c r="E48" s="592"/>
      <c r="F48" s="592"/>
      <c r="G48" s="592"/>
      <c r="H48" s="592"/>
      <c r="I48" s="592"/>
      <c r="J48" s="592"/>
      <c r="K48" s="592"/>
      <c r="L48" s="592"/>
      <c r="M48" s="592"/>
      <c r="N48" s="592"/>
      <c r="O48" s="592"/>
      <c r="P48" s="592"/>
      <c r="Q48" s="592"/>
      <c r="R48" s="592"/>
      <c r="S48" s="592"/>
      <c r="T48" s="592"/>
      <c r="U48" s="592"/>
      <c r="V48" s="592"/>
      <c r="W48" s="592"/>
      <c r="X48" s="592"/>
      <c r="Y48" s="592"/>
      <c r="Z48" s="592"/>
      <c r="AA48" s="592"/>
      <c r="AB48" s="592"/>
      <c r="AC48" s="592"/>
      <c r="AD48" s="592"/>
      <c r="AE48" s="592"/>
      <c r="AF48" s="592"/>
      <c r="AG48" s="592"/>
      <c r="AH48" s="592"/>
      <c r="AI48" s="592"/>
      <c r="AJ48" s="592"/>
      <c r="AK48" s="592"/>
      <c r="AL48" s="592"/>
      <c r="AM48" s="592"/>
      <c r="AN48" s="592"/>
      <c r="AO48" s="592"/>
      <c r="AP48" s="592"/>
      <c r="AQ48" s="592"/>
      <c r="AR48" s="592"/>
      <c r="AS48" s="594" t="str">
        <f t="shared" si="3"/>
        <v>0</v>
      </c>
      <c r="AT48" s="596" t="s">
        <v>596</v>
      </c>
    </row>
    <row r="49" ht="39.75" customHeight="1">
      <c r="A49" s="571"/>
      <c r="B49" s="592">
        <v>46.0</v>
      </c>
      <c r="C49" s="598" t="s">
        <v>597</v>
      </c>
      <c r="D49" s="594" t="str">
        <f t="shared" si="2"/>
        <v>0</v>
      </c>
      <c r="E49" s="592"/>
      <c r="F49" s="592"/>
      <c r="G49" s="592"/>
      <c r="H49" s="592"/>
      <c r="I49" s="592"/>
      <c r="J49" s="592"/>
      <c r="K49" s="592"/>
      <c r="L49" s="592"/>
      <c r="M49" s="592"/>
      <c r="N49" s="592"/>
      <c r="O49" s="592"/>
      <c r="P49" s="592"/>
      <c r="Q49" s="592"/>
      <c r="R49" s="592"/>
      <c r="S49" s="592"/>
      <c r="T49" s="592"/>
      <c r="U49" s="592"/>
      <c r="V49" s="592"/>
      <c r="W49" s="592"/>
      <c r="X49" s="592"/>
      <c r="Y49" s="592"/>
      <c r="Z49" s="592"/>
      <c r="AA49" s="592"/>
      <c r="AB49" s="592"/>
      <c r="AC49" s="592"/>
      <c r="AD49" s="592"/>
      <c r="AE49" s="592"/>
      <c r="AF49" s="592"/>
      <c r="AG49" s="592"/>
      <c r="AH49" s="592"/>
      <c r="AI49" s="592"/>
      <c r="AJ49" s="592"/>
      <c r="AK49" s="592"/>
      <c r="AL49" s="592"/>
      <c r="AM49" s="592"/>
      <c r="AN49" s="592"/>
      <c r="AO49" s="592"/>
      <c r="AP49" s="592"/>
      <c r="AQ49" s="592"/>
      <c r="AR49" s="592"/>
      <c r="AS49" s="594" t="str">
        <f t="shared" si="3"/>
        <v>0</v>
      </c>
      <c r="AT49" s="599" t="s">
        <v>597</v>
      </c>
    </row>
    <row r="50" ht="37.5" customHeight="1">
      <c r="A50" s="571"/>
      <c r="B50" s="592">
        <v>47.0</v>
      </c>
      <c r="C50" s="598" t="s">
        <v>598</v>
      </c>
      <c r="D50" s="594" t="str">
        <f t="shared" si="2"/>
        <v>0</v>
      </c>
      <c r="E50" s="592"/>
      <c r="F50" s="592"/>
      <c r="G50" s="592"/>
      <c r="H50" s="592"/>
      <c r="I50" s="592"/>
      <c r="J50" s="592"/>
      <c r="K50" s="592"/>
      <c r="L50" s="592"/>
      <c r="M50" s="592"/>
      <c r="N50" s="592"/>
      <c r="O50" s="592"/>
      <c r="P50" s="592"/>
      <c r="Q50" s="592"/>
      <c r="R50" s="592"/>
      <c r="S50" s="592"/>
      <c r="T50" s="592"/>
      <c r="U50" s="592"/>
      <c r="V50" s="592"/>
      <c r="W50" s="592"/>
      <c r="X50" s="592"/>
      <c r="Y50" s="592"/>
      <c r="Z50" s="592"/>
      <c r="AA50" s="592"/>
      <c r="AB50" s="592"/>
      <c r="AC50" s="592"/>
      <c r="AD50" s="592"/>
      <c r="AE50" s="592"/>
      <c r="AF50" s="592"/>
      <c r="AG50" s="592"/>
      <c r="AH50" s="592"/>
      <c r="AI50" s="592"/>
      <c r="AJ50" s="592"/>
      <c r="AK50" s="592"/>
      <c r="AL50" s="592"/>
      <c r="AM50" s="592"/>
      <c r="AN50" s="592"/>
      <c r="AO50" s="592"/>
      <c r="AP50" s="592"/>
      <c r="AQ50" s="592"/>
      <c r="AR50" s="592"/>
      <c r="AS50" s="594" t="str">
        <f t="shared" si="3"/>
        <v>0</v>
      </c>
      <c r="AT50" s="599" t="s">
        <v>598</v>
      </c>
    </row>
    <row r="51" ht="39.0" customHeight="1">
      <c r="A51" s="571"/>
      <c r="B51" s="592">
        <v>48.0</v>
      </c>
      <c r="C51" s="598" t="s">
        <v>599</v>
      </c>
      <c r="D51" s="594" t="str">
        <f t="shared" si="2"/>
        <v>0</v>
      </c>
      <c r="E51" s="592"/>
      <c r="F51" s="592"/>
      <c r="G51" s="592"/>
      <c r="H51" s="592"/>
      <c r="I51" s="592"/>
      <c r="J51" s="592"/>
      <c r="K51" s="592"/>
      <c r="L51" s="592"/>
      <c r="M51" s="592"/>
      <c r="N51" s="592"/>
      <c r="O51" s="592"/>
      <c r="P51" s="592"/>
      <c r="Q51" s="592"/>
      <c r="R51" s="592"/>
      <c r="S51" s="592"/>
      <c r="T51" s="592"/>
      <c r="U51" s="592"/>
      <c r="V51" s="592"/>
      <c r="W51" s="592"/>
      <c r="X51" s="592"/>
      <c r="Y51" s="592"/>
      <c r="Z51" s="592"/>
      <c r="AA51" s="592"/>
      <c r="AB51" s="592"/>
      <c r="AC51" s="592"/>
      <c r="AD51" s="592"/>
      <c r="AE51" s="592"/>
      <c r="AF51" s="592"/>
      <c r="AG51" s="592"/>
      <c r="AH51" s="592"/>
      <c r="AI51" s="592"/>
      <c r="AJ51" s="592"/>
      <c r="AK51" s="592"/>
      <c r="AL51" s="592"/>
      <c r="AM51" s="592"/>
      <c r="AN51" s="592"/>
      <c r="AO51" s="592"/>
      <c r="AP51" s="592"/>
      <c r="AQ51" s="592"/>
      <c r="AR51" s="592"/>
      <c r="AS51" s="594" t="str">
        <f t="shared" si="3"/>
        <v>0</v>
      </c>
      <c r="AT51" s="599" t="s">
        <v>599</v>
      </c>
    </row>
    <row r="52" ht="18.0" customHeight="1">
      <c r="A52" s="571"/>
      <c r="B52" s="575">
        <v>49.0</v>
      </c>
      <c r="C52" s="600" t="s">
        <v>600</v>
      </c>
      <c r="D52" s="601" t="str">
        <f t="shared" si="2"/>
        <v>0</v>
      </c>
      <c r="E52" s="575"/>
      <c r="F52" s="575"/>
      <c r="G52" s="575"/>
      <c r="H52" s="575"/>
      <c r="I52" s="575"/>
      <c r="J52" s="575"/>
      <c r="K52" s="575"/>
      <c r="L52" s="575"/>
      <c r="M52" s="575"/>
      <c r="N52" s="575"/>
      <c r="O52" s="57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575"/>
      <c r="AO52" s="575"/>
      <c r="AP52" s="575"/>
      <c r="AQ52" s="575"/>
      <c r="AR52" s="575"/>
      <c r="AS52" s="601" t="str">
        <f t="shared" si="3"/>
        <v>0</v>
      </c>
      <c r="AT52" s="602" t="s">
        <v>600</v>
      </c>
    </row>
    <row r="53" ht="15.0" hidden="1" customHeight="1">
      <c r="A53" s="571"/>
      <c r="B53" s="592"/>
      <c r="C53" s="596"/>
      <c r="D53" s="594" t="str">
        <f t="shared" si="2"/>
        <v>0</v>
      </c>
      <c r="E53" s="596"/>
      <c r="F53" s="596"/>
      <c r="G53" s="596"/>
      <c r="H53" s="596"/>
      <c r="I53" s="596"/>
      <c r="J53" s="596"/>
      <c r="K53" s="596"/>
      <c r="L53" s="596"/>
      <c r="M53" s="596"/>
      <c r="N53" s="596"/>
      <c r="O53" s="596"/>
      <c r="P53" s="596"/>
      <c r="Q53" s="596"/>
      <c r="R53" s="596"/>
      <c r="S53" s="596"/>
      <c r="T53" s="596"/>
      <c r="U53" s="596"/>
      <c r="V53" s="596"/>
      <c r="W53" s="596"/>
      <c r="X53" s="596"/>
      <c r="Y53" s="596"/>
      <c r="Z53" s="596"/>
      <c r="AA53" s="596"/>
      <c r="AB53" s="596"/>
      <c r="AC53" s="596"/>
      <c r="AD53" s="596"/>
      <c r="AE53" s="596"/>
      <c r="AF53" s="596"/>
      <c r="AG53" s="596"/>
      <c r="AH53" s="596"/>
      <c r="AI53" s="596"/>
      <c r="AJ53" s="596"/>
      <c r="AK53" s="596"/>
      <c r="AL53" s="596"/>
      <c r="AM53" s="596"/>
      <c r="AN53" s="596"/>
      <c r="AO53" s="596"/>
      <c r="AP53" s="596"/>
      <c r="AQ53" s="596"/>
      <c r="AR53" s="571"/>
      <c r="AS53" s="601" t="str">
        <f t="shared" si="3"/>
        <v>0</v>
      </c>
      <c r="AT53" s="596"/>
    </row>
    <row r="54" ht="18.0" hidden="1" customHeight="1">
      <c r="A54" s="571"/>
      <c r="B54" s="592"/>
      <c r="C54" s="596"/>
      <c r="D54" s="594" t="str">
        <f t="shared" si="2"/>
        <v>0</v>
      </c>
      <c r="E54" s="596"/>
      <c r="F54" s="596"/>
      <c r="G54" s="596"/>
      <c r="H54" s="596"/>
      <c r="I54" s="596"/>
      <c r="J54" s="596"/>
      <c r="K54" s="596"/>
      <c r="L54" s="596"/>
      <c r="M54" s="596"/>
      <c r="N54" s="596"/>
      <c r="O54" s="596"/>
      <c r="P54" s="596"/>
      <c r="Q54" s="596"/>
      <c r="R54" s="596"/>
      <c r="S54" s="596"/>
      <c r="T54" s="596"/>
      <c r="U54" s="596"/>
      <c r="V54" s="596"/>
      <c r="W54" s="596"/>
      <c r="X54" s="596"/>
      <c r="Y54" s="596"/>
      <c r="Z54" s="596"/>
      <c r="AA54" s="596"/>
      <c r="AB54" s="596"/>
      <c r="AC54" s="596"/>
      <c r="AD54" s="596"/>
      <c r="AE54" s="596"/>
      <c r="AF54" s="596"/>
      <c r="AG54" s="596"/>
      <c r="AH54" s="596"/>
      <c r="AI54" s="596"/>
      <c r="AJ54" s="596"/>
      <c r="AK54" s="596"/>
      <c r="AL54" s="596"/>
      <c r="AM54" s="596"/>
      <c r="AN54" s="596"/>
      <c r="AO54" s="596"/>
      <c r="AP54" s="596"/>
      <c r="AQ54" s="596"/>
      <c r="AR54" s="596"/>
      <c r="AS54" s="594" t="str">
        <f t="shared" si="3"/>
        <v>0</v>
      </c>
      <c r="AT54" s="596"/>
    </row>
    <row r="55" ht="8.25" customHeight="1">
      <c r="A55" s="571"/>
      <c r="B55" s="572"/>
      <c r="C55" s="571"/>
      <c r="D55" s="571"/>
      <c r="E55" s="571"/>
      <c r="F55" s="571"/>
      <c r="G55" s="571"/>
      <c r="H55" s="571"/>
      <c r="I55" s="571"/>
      <c r="J55" s="571"/>
      <c r="K55" s="571"/>
      <c r="L55" s="571"/>
      <c r="M55" s="571"/>
      <c r="N55" s="571"/>
      <c r="O55" s="571"/>
      <c r="P55" s="571"/>
      <c r="Q55" s="571"/>
      <c r="R55" s="571"/>
      <c r="S55" s="571"/>
      <c r="T55" s="571"/>
      <c r="U55" s="571"/>
      <c r="V55" s="571"/>
      <c r="W55" s="571"/>
      <c r="X55" s="571"/>
      <c r="Y55" s="571"/>
      <c r="Z55" s="571"/>
      <c r="AA55" s="571"/>
      <c r="AB55" s="571"/>
      <c r="AC55" s="571"/>
      <c r="AD55" s="571"/>
      <c r="AE55" s="571"/>
      <c r="AF55" s="571"/>
      <c r="AG55" s="571"/>
      <c r="AH55" s="571"/>
      <c r="AI55" s="571"/>
      <c r="AJ55" s="571"/>
      <c r="AK55" s="571"/>
      <c r="AL55" s="571"/>
      <c r="AM55" s="571"/>
      <c r="AN55" s="571"/>
      <c r="AO55" s="571"/>
      <c r="AP55" s="571"/>
      <c r="AQ55" s="571"/>
      <c r="AR55" s="571"/>
      <c r="AS55" s="571"/>
      <c r="AT55" s="571"/>
    </row>
    <row r="56" ht="18.0" customHeight="1">
      <c r="A56" s="571"/>
      <c r="B56" s="572"/>
      <c r="C56" s="603" t="s">
        <v>601</v>
      </c>
      <c r="D56" s="604"/>
      <c r="E56" s="604"/>
      <c r="F56" s="604"/>
      <c r="G56" s="604"/>
      <c r="H56" s="604"/>
      <c r="I56" s="604"/>
      <c r="J56" s="604"/>
      <c r="K56" s="604"/>
      <c r="L56" s="604"/>
      <c r="M56" s="604"/>
      <c r="N56" s="604"/>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1"/>
      <c r="AL56" s="571"/>
      <c r="AM56" s="571"/>
      <c r="AN56" s="571"/>
      <c r="AO56" s="571"/>
      <c r="AP56" s="571"/>
      <c r="AQ56" s="571"/>
      <c r="AR56" s="571"/>
      <c r="AS56" s="571"/>
      <c r="AT56" s="571"/>
    </row>
    <row r="57" ht="15.75" customHeight="1">
      <c r="A57" s="571"/>
      <c r="B57" s="572"/>
      <c r="C57" s="571"/>
      <c r="D57" s="571"/>
      <c r="E57" s="571"/>
      <c r="F57" s="571"/>
      <c r="G57" s="571"/>
      <c r="H57" s="571"/>
      <c r="I57" s="571"/>
      <c r="J57" s="571"/>
      <c r="K57" s="571"/>
      <c r="L57" s="571"/>
      <c r="M57" s="571"/>
      <c r="N57" s="571"/>
      <c r="O57" s="571"/>
      <c r="P57" s="571"/>
      <c r="Q57" s="571"/>
      <c r="R57" s="571"/>
      <c r="S57" s="571"/>
      <c r="T57" s="571"/>
      <c r="U57" s="571"/>
      <c r="V57" s="571"/>
      <c r="W57" s="571"/>
      <c r="X57" s="571"/>
      <c r="Y57" s="571"/>
      <c r="Z57" s="571"/>
      <c r="AA57" s="571"/>
      <c r="AB57" s="571"/>
      <c r="AC57" s="571"/>
      <c r="AD57" s="571"/>
      <c r="AE57" s="571"/>
      <c r="AF57" s="571"/>
      <c r="AG57" s="571"/>
      <c r="AH57" s="571"/>
      <c r="AI57" s="571"/>
      <c r="AJ57" s="571"/>
      <c r="AK57" s="571"/>
      <c r="AL57" s="571"/>
      <c r="AM57" s="571"/>
      <c r="AN57" s="571"/>
      <c r="AO57" s="571"/>
      <c r="AP57" s="571"/>
      <c r="AQ57" s="571"/>
      <c r="AR57" s="571"/>
      <c r="AS57" s="571"/>
      <c r="AT57" s="571"/>
    </row>
    <row r="58" ht="15.75" customHeight="1">
      <c r="A58" s="571"/>
      <c r="B58" s="572"/>
      <c r="C58" s="571"/>
      <c r="D58" s="571"/>
      <c r="E58" s="571"/>
      <c r="F58" s="571"/>
      <c r="G58" s="571"/>
      <c r="H58" s="571"/>
      <c r="I58" s="571"/>
      <c r="J58" s="571"/>
      <c r="K58" s="571"/>
      <c r="L58" s="571"/>
      <c r="M58" s="571"/>
      <c r="N58" s="571"/>
      <c r="O58" s="571"/>
      <c r="P58" s="571"/>
      <c r="Q58" s="571"/>
      <c r="R58" s="571"/>
      <c r="S58" s="571"/>
      <c r="T58" s="571"/>
      <c r="U58" s="571"/>
      <c r="V58" s="571"/>
      <c r="W58" s="571"/>
      <c r="X58" s="571"/>
      <c r="Y58" s="571"/>
      <c r="Z58" s="571"/>
      <c r="AA58" s="571"/>
      <c r="AB58" s="571"/>
      <c r="AC58" s="571"/>
      <c r="AD58" s="571"/>
      <c r="AE58" s="571"/>
      <c r="AF58" s="571"/>
      <c r="AG58" s="571"/>
      <c r="AH58" s="571"/>
      <c r="AI58" s="571"/>
      <c r="AJ58" s="571"/>
      <c r="AK58" s="571"/>
      <c r="AL58" s="571"/>
      <c r="AM58" s="571"/>
      <c r="AN58" s="571"/>
      <c r="AO58" s="571"/>
      <c r="AP58" s="571"/>
      <c r="AQ58" s="571"/>
      <c r="AR58" s="571"/>
      <c r="AS58" s="571"/>
      <c r="AT58" s="571"/>
    </row>
    <row r="59" ht="15.75" customHeight="1">
      <c r="A59" s="571"/>
      <c r="B59" s="572"/>
      <c r="C59" s="571"/>
      <c r="D59" s="571"/>
      <c r="E59" s="571"/>
      <c r="F59" s="571"/>
      <c r="G59" s="571"/>
      <c r="H59" s="571"/>
      <c r="I59" s="571"/>
      <c r="J59" s="571"/>
      <c r="K59" s="571"/>
      <c r="L59" s="571"/>
      <c r="M59" s="571"/>
      <c r="N59" s="571"/>
      <c r="O59" s="571"/>
      <c r="P59" s="571"/>
      <c r="Q59" s="571"/>
      <c r="R59" s="571"/>
      <c r="S59" s="571"/>
      <c r="T59" s="571"/>
      <c r="U59" s="571"/>
      <c r="V59" s="571"/>
      <c r="W59" s="571"/>
      <c r="X59" s="571"/>
      <c r="Y59" s="571"/>
      <c r="Z59" s="571"/>
      <c r="AA59" s="571"/>
      <c r="AB59" s="571"/>
      <c r="AC59" s="571"/>
      <c r="AD59" s="571"/>
      <c r="AE59" s="571"/>
      <c r="AF59" s="571"/>
      <c r="AG59" s="571"/>
      <c r="AH59" s="571"/>
      <c r="AI59" s="571"/>
      <c r="AJ59" s="571"/>
      <c r="AK59" s="571"/>
      <c r="AL59" s="571"/>
      <c r="AM59" s="571"/>
      <c r="AN59" s="571"/>
      <c r="AO59" s="571"/>
      <c r="AP59" s="571"/>
      <c r="AQ59" s="571"/>
      <c r="AR59" s="571"/>
      <c r="AS59" s="571"/>
      <c r="AT59" s="571"/>
    </row>
    <row r="60" ht="15.75" customHeight="1">
      <c r="A60" s="571"/>
      <c r="B60" s="572"/>
      <c r="C60" s="571"/>
      <c r="D60" s="571"/>
      <c r="E60" s="571"/>
      <c r="F60" s="571"/>
      <c r="G60" s="571"/>
      <c r="H60" s="571"/>
      <c r="I60" s="571"/>
      <c r="J60" s="571"/>
      <c r="K60" s="571"/>
      <c r="L60" s="571"/>
      <c r="M60" s="571"/>
      <c r="N60" s="571"/>
      <c r="O60" s="571"/>
      <c r="P60" s="571"/>
      <c r="Q60" s="571"/>
      <c r="R60" s="571"/>
      <c r="S60" s="571"/>
      <c r="T60" s="571"/>
      <c r="U60" s="571"/>
      <c r="V60" s="571"/>
      <c r="W60" s="571"/>
      <c r="X60" s="571"/>
      <c r="Y60" s="571"/>
      <c r="Z60" s="571"/>
      <c r="AA60" s="571"/>
      <c r="AB60" s="571"/>
      <c r="AC60" s="571"/>
      <c r="AD60" s="571"/>
      <c r="AE60" s="571"/>
      <c r="AF60" s="571"/>
      <c r="AG60" s="571"/>
      <c r="AH60" s="571"/>
      <c r="AI60" s="571"/>
      <c r="AJ60" s="571"/>
      <c r="AK60" s="571"/>
      <c r="AL60" s="571"/>
      <c r="AM60" s="571"/>
      <c r="AN60" s="571"/>
      <c r="AO60" s="571"/>
      <c r="AP60" s="571"/>
      <c r="AQ60" s="571"/>
      <c r="AR60" s="571"/>
      <c r="AS60" s="571"/>
      <c r="AT60" s="571"/>
    </row>
    <row r="61" ht="15.75" customHeight="1">
      <c r="A61" s="571"/>
      <c r="B61" s="572"/>
      <c r="C61" s="571"/>
      <c r="D61" s="571"/>
      <c r="E61" s="571"/>
      <c r="F61" s="571"/>
      <c r="G61" s="571"/>
      <c r="H61" s="571"/>
      <c r="I61" s="571"/>
      <c r="J61" s="571"/>
      <c r="K61" s="571"/>
      <c r="L61" s="571"/>
      <c r="M61" s="571"/>
      <c r="N61" s="571"/>
      <c r="O61" s="571"/>
      <c r="P61" s="571"/>
      <c r="Q61" s="571"/>
      <c r="R61" s="571"/>
      <c r="S61" s="571"/>
      <c r="T61" s="571"/>
      <c r="U61" s="571"/>
      <c r="V61" s="571"/>
      <c r="W61" s="571"/>
      <c r="X61" s="571"/>
      <c r="Y61" s="571"/>
      <c r="Z61" s="571"/>
      <c r="AA61" s="571"/>
      <c r="AB61" s="571"/>
      <c r="AC61" s="571"/>
      <c r="AD61" s="571"/>
      <c r="AE61" s="571"/>
      <c r="AF61" s="571"/>
      <c r="AG61" s="571"/>
      <c r="AH61" s="571"/>
      <c r="AI61" s="571"/>
      <c r="AJ61" s="571"/>
      <c r="AK61" s="571"/>
      <c r="AL61" s="571"/>
      <c r="AM61" s="571"/>
      <c r="AN61" s="571"/>
      <c r="AO61" s="571"/>
      <c r="AP61" s="571"/>
      <c r="AQ61" s="571"/>
      <c r="AR61" s="571"/>
      <c r="AS61" s="571"/>
      <c r="AT61" s="571"/>
    </row>
    <row r="62" ht="15.75" customHeight="1">
      <c r="A62" s="571"/>
      <c r="B62" s="572"/>
      <c r="C62" s="571"/>
      <c r="D62" s="571"/>
      <c r="E62" s="571"/>
      <c r="F62" s="571"/>
      <c r="G62" s="571"/>
      <c r="H62" s="571"/>
      <c r="I62" s="571"/>
      <c r="J62" s="571"/>
      <c r="K62" s="571"/>
      <c r="L62" s="571"/>
      <c r="M62" s="571"/>
      <c r="N62" s="571"/>
      <c r="O62" s="571"/>
      <c r="P62" s="571"/>
      <c r="Q62" s="571"/>
      <c r="R62" s="571"/>
      <c r="S62" s="571"/>
      <c r="T62" s="571"/>
      <c r="U62" s="571"/>
      <c r="V62" s="571"/>
      <c r="W62" s="571"/>
      <c r="X62" s="571"/>
      <c r="Y62" s="571"/>
      <c r="Z62" s="571"/>
      <c r="AA62" s="571"/>
      <c r="AB62" s="571"/>
      <c r="AC62" s="571"/>
      <c r="AD62" s="571"/>
      <c r="AE62" s="571"/>
      <c r="AF62" s="571"/>
      <c r="AG62" s="571"/>
      <c r="AH62" s="571"/>
      <c r="AI62" s="571"/>
      <c r="AJ62" s="571"/>
      <c r="AK62" s="571"/>
      <c r="AL62" s="571"/>
      <c r="AM62" s="571"/>
      <c r="AN62" s="571"/>
      <c r="AO62" s="571"/>
      <c r="AP62" s="571"/>
      <c r="AQ62" s="571"/>
      <c r="AR62" s="571"/>
      <c r="AS62" s="571"/>
      <c r="AT62" s="571"/>
    </row>
    <row r="63" ht="15.75" customHeight="1">
      <c r="A63" s="571"/>
      <c r="B63" s="572"/>
      <c r="C63" s="571"/>
      <c r="D63" s="571"/>
      <c r="E63" s="571"/>
      <c r="F63" s="571"/>
      <c r="G63" s="571"/>
      <c r="H63" s="571"/>
      <c r="I63" s="571"/>
      <c r="J63" s="571"/>
      <c r="K63" s="571"/>
      <c r="L63" s="571"/>
      <c r="M63" s="571"/>
      <c r="N63" s="571"/>
      <c r="O63" s="571"/>
      <c r="P63" s="571"/>
      <c r="Q63" s="571"/>
      <c r="R63" s="571"/>
      <c r="S63" s="571"/>
      <c r="T63" s="571"/>
      <c r="U63" s="571"/>
      <c r="V63" s="571"/>
      <c r="W63" s="571"/>
      <c r="X63" s="571"/>
      <c r="Y63" s="571"/>
      <c r="Z63" s="571"/>
      <c r="AA63" s="571"/>
      <c r="AB63" s="571"/>
      <c r="AC63" s="571"/>
      <c r="AD63" s="571"/>
      <c r="AE63" s="571"/>
      <c r="AF63" s="571"/>
      <c r="AG63" s="571"/>
      <c r="AH63" s="571"/>
      <c r="AI63" s="571"/>
      <c r="AJ63" s="571"/>
      <c r="AK63" s="571"/>
      <c r="AL63" s="571"/>
      <c r="AM63" s="571"/>
      <c r="AN63" s="571"/>
      <c r="AO63" s="571"/>
      <c r="AP63" s="571"/>
      <c r="AQ63" s="571"/>
      <c r="AR63" s="571"/>
      <c r="AS63" s="571"/>
      <c r="AT63" s="571"/>
    </row>
    <row r="64" ht="15.75" customHeight="1">
      <c r="A64" s="571"/>
      <c r="B64" s="572"/>
      <c r="C64" s="571"/>
      <c r="D64" s="571"/>
      <c r="E64" s="571"/>
      <c r="F64" s="571"/>
      <c r="G64" s="571"/>
      <c r="H64" s="571"/>
      <c r="I64" s="571"/>
      <c r="J64" s="571"/>
      <c r="K64" s="571"/>
      <c r="L64" s="571"/>
      <c r="M64" s="571"/>
      <c r="N64" s="571"/>
      <c r="O64" s="571"/>
      <c r="P64" s="571"/>
      <c r="Q64" s="571"/>
      <c r="R64" s="571"/>
      <c r="S64" s="571"/>
      <c r="T64" s="571"/>
      <c r="U64" s="571"/>
      <c r="V64" s="571"/>
      <c r="W64" s="571"/>
      <c r="X64" s="571"/>
      <c r="Y64" s="571"/>
      <c r="Z64" s="571"/>
      <c r="AA64" s="571"/>
      <c r="AB64" s="571"/>
      <c r="AC64" s="571"/>
      <c r="AD64" s="571"/>
      <c r="AE64" s="571"/>
      <c r="AF64" s="571"/>
      <c r="AG64" s="571"/>
      <c r="AH64" s="571"/>
      <c r="AI64" s="571"/>
      <c r="AJ64" s="571"/>
      <c r="AK64" s="571"/>
      <c r="AL64" s="571"/>
      <c r="AM64" s="571"/>
      <c r="AN64" s="571"/>
      <c r="AO64" s="571"/>
      <c r="AP64" s="571"/>
      <c r="AQ64" s="571"/>
      <c r="AR64" s="571"/>
      <c r="AS64" s="571"/>
      <c r="AT64" s="571"/>
    </row>
    <row r="65" ht="15.75" customHeight="1">
      <c r="A65" s="571"/>
      <c r="B65" s="572"/>
      <c r="C65" s="571"/>
      <c r="D65" s="571"/>
      <c r="E65" s="571"/>
      <c r="F65" s="571"/>
      <c r="G65" s="571"/>
      <c r="H65" s="571"/>
      <c r="I65" s="571"/>
      <c r="J65" s="571"/>
      <c r="K65" s="571"/>
      <c r="L65" s="571"/>
      <c r="M65" s="571"/>
      <c r="N65" s="571"/>
      <c r="O65" s="571"/>
      <c r="P65" s="571"/>
      <c r="Q65" s="571"/>
      <c r="R65" s="571"/>
      <c r="S65" s="571"/>
      <c r="T65" s="571"/>
      <c r="U65" s="571"/>
      <c r="V65" s="571"/>
      <c r="W65" s="571"/>
      <c r="X65" s="571"/>
      <c r="Y65" s="571"/>
      <c r="Z65" s="571"/>
      <c r="AA65" s="571"/>
      <c r="AB65" s="571"/>
      <c r="AC65" s="571"/>
      <c r="AD65" s="571"/>
      <c r="AE65" s="571"/>
      <c r="AF65" s="571"/>
      <c r="AG65" s="571"/>
      <c r="AH65" s="571"/>
      <c r="AI65" s="571"/>
      <c r="AJ65" s="571"/>
      <c r="AK65" s="571"/>
      <c r="AL65" s="571"/>
      <c r="AM65" s="571"/>
      <c r="AN65" s="571"/>
      <c r="AO65" s="571"/>
      <c r="AP65" s="571"/>
      <c r="AQ65" s="571"/>
      <c r="AR65" s="571"/>
      <c r="AS65" s="571"/>
      <c r="AT65" s="571"/>
    </row>
    <row r="66" ht="15.75" customHeight="1">
      <c r="A66" s="571"/>
      <c r="B66" s="572"/>
      <c r="C66" s="571"/>
      <c r="D66" s="571"/>
      <c r="E66" s="571"/>
      <c r="F66" s="571"/>
      <c r="G66" s="571"/>
      <c r="H66" s="571"/>
      <c r="I66" s="571"/>
      <c r="J66" s="571"/>
      <c r="K66" s="571"/>
      <c r="L66" s="571"/>
      <c r="M66" s="571"/>
      <c r="N66" s="571"/>
      <c r="O66" s="571"/>
      <c r="P66" s="571"/>
      <c r="Q66" s="571"/>
      <c r="R66" s="571"/>
      <c r="S66" s="571"/>
      <c r="T66" s="571"/>
      <c r="U66" s="571"/>
      <c r="V66" s="571"/>
      <c r="W66" s="571"/>
      <c r="X66" s="571"/>
      <c r="Y66" s="571"/>
      <c r="Z66" s="571"/>
      <c r="AA66" s="571"/>
      <c r="AB66" s="571"/>
      <c r="AC66" s="571"/>
      <c r="AD66" s="571"/>
      <c r="AE66" s="571"/>
      <c r="AF66" s="571"/>
      <c r="AG66" s="571"/>
      <c r="AH66" s="571"/>
      <c r="AI66" s="571"/>
      <c r="AJ66" s="571"/>
      <c r="AK66" s="571"/>
      <c r="AL66" s="571"/>
      <c r="AM66" s="571"/>
      <c r="AN66" s="571"/>
      <c r="AO66" s="571"/>
      <c r="AP66" s="571"/>
      <c r="AQ66" s="571"/>
      <c r="AR66" s="571"/>
      <c r="AS66" s="571"/>
      <c r="AT66" s="571"/>
    </row>
    <row r="67" ht="15.75" customHeight="1">
      <c r="A67" s="571"/>
      <c r="B67" s="572"/>
      <c r="C67" s="571"/>
      <c r="D67" s="571"/>
      <c r="E67" s="571"/>
      <c r="F67" s="571"/>
      <c r="G67" s="571"/>
      <c r="H67" s="571"/>
      <c r="I67" s="571"/>
      <c r="J67" s="571"/>
      <c r="K67" s="571"/>
      <c r="L67" s="571"/>
      <c r="M67" s="571"/>
      <c r="N67" s="571"/>
      <c r="O67" s="571"/>
      <c r="P67" s="571"/>
      <c r="Q67" s="571"/>
      <c r="R67" s="571"/>
      <c r="S67" s="571"/>
      <c r="T67" s="571"/>
      <c r="U67" s="571"/>
      <c r="V67" s="571"/>
      <c r="W67" s="571"/>
      <c r="X67" s="571"/>
      <c r="Y67" s="571"/>
      <c r="Z67" s="571"/>
      <c r="AA67" s="571"/>
      <c r="AB67" s="571"/>
      <c r="AC67" s="571"/>
      <c r="AD67" s="571"/>
      <c r="AE67" s="571"/>
      <c r="AF67" s="571"/>
      <c r="AG67" s="571"/>
      <c r="AH67" s="571"/>
      <c r="AI67" s="571"/>
      <c r="AJ67" s="571"/>
      <c r="AK67" s="571"/>
      <c r="AL67" s="571"/>
      <c r="AM67" s="571"/>
      <c r="AN67" s="571"/>
      <c r="AO67" s="571"/>
      <c r="AP67" s="571"/>
      <c r="AQ67" s="571"/>
      <c r="AR67" s="571"/>
      <c r="AS67" s="571"/>
      <c r="AT67" s="571"/>
    </row>
    <row r="68" ht="15.75" customHeight="1">
      <c r="A68" s="571"/>
      <c r="B68" s="572"/>
      <c r="C68" s="571"/>
      <c r="D68" s="571"/>
      <c r="E68" s="571"/>
      <c r="F68" s="571"/>
      <c r="G68" s="571"/>
      <c r="H68" s="571"/>
      <c r="I68" s="571"/>
      <c r="J68" s="571"/>
      <c r="K68" s="571"/>
      <c r="L68" s="571"/>
      <c r="M68" s="571"/>
      <c r="N68" s="571"/>
      <c r="O68" s="571"/>
      <c r="P68" s="571"/>
      <c r="Q68" s="571"/>
      <c r="R68" s="571"/>
      <c r="S68" s="571"/>
      <c r="T68" s="571"/>
      <c r="U68" s="571"/>
      <c r="V68" s="571"/>
      <c r="W68" s="571"/>
      <c r="X68" s="571"/>
      <c r="Y68" s="571"/>
      <c r="Z68" s="571"/>
      <c r="AA68" s="571"/>
      <c r="AB68" s="571"/>
      <c r="AC68" s="571"/>
      <c r="AD68" s="571"/>
      <c r="AE68" s="571"/>
      <c r="AF68" s="571"/>
      <c r="AG68" s="571"/>
      <c r="AH68" s="571"/>
      <c r="AI68" s="571"/>
      <c r="AJ68" s="571"/>
      <c r="AK68" s="571"/>
      <c r="AL68" s="571"/>
      <c r="AM68" s="571"/>
      <c r="AN68" s="571"/>
      <c r="AO68" s="571"/>
      <c r="AP68" s="571"/>
      <c r="AQ68" s="571"/>
      <c r="AR68" s="571"/>
      <c r="AS68" s="571"/>
      <c r="AT68" s="571"/>
    </row>
    <row r="69" ht="15.75" customHeight="1">
      <c r="A69" s="571"/>
      <c r="B69" s="572"/>
      <c r="C69" s="571"/>
      <c r="D69" s="571"/>
      <c r="E69" s="571"/>
      <c r="F69" s="571"/>
      <c r="G69" s="571"/>
      <c r="H69" s="571"/>
      <c r="I69" s="571"/>
      <c r="J69" s="571"/>
      <c r="K69" s="571"/>
      <c r="L69" s="571"/>
      <c r="M69" s="571"/>
      <c r="N69" s="571"/>
      <c r="O69" s="571"/>
      <c r="P69" s="571"/>
      <c r="Q69" s="571"/>
      <c r="R69" s="571"/>
      <c r="S69" s="571"/>
      <c r="T69" s="571"/>
      <c r="U69" s="571"/>
      <c r="V69" s="571"/>
      <c r="W69" s="571"/>
      <c r="X69" s="571"/>
      <c r="Y69" s="571"/>
      <c r="Z69" s="571"/>
      <c r="AA69" s="571"/>
      <c r="AB69" s="571"/>
      <c r="AC69" s="571"/>
      <c r="AD69" s="571"/>
      <c r="AE69" s="571"/>
      <c r="AF69" s="571"/>
      <c r="AG69" s="571"/>
      <c r="AH69" s="571"/>
      <c r="AI69" s="571"/>
      <c r="AJ69" s="571"/>
      <c r="AK69" s="571"/>
      <c r="AL69" s="571"/>
      <c r="AM69" s="571"/>
      <c r="AN69" s="571"/>
      <c r="AO69" s="571"/>
      <c r="AP69" s="571"/>
      <c r="AQ69" s="571"/>
      <c r="AR69" s="571"/>
      <c r="AS69" s="571"/>
      <c r="AT69" s="571"/>
    </row>
    <row r="70" ht="15.75" customHeight="1">
      <c r="A70" s="571"/>
      <c r="B70" s="572"/>
      <c r="C70" s="571"/>
      <c r="D70" s="571"/>
      <c r="E70" s="571"/>
      <c r="F70" s="571"/>
      <c r="G70" s="571"/>
      <c r="H70" s="571"/>
      <c r="I70" s="571"/>
      <c r="J70" s="571"/>
      <c r="K70" s="571"/>
      <c r="L70" s="571"/>
      <c r="M70" s="571"/>
      <c r="N70" s="571"/>
      <c r="O70" s="571"/>
      <c r="P70" s="571"/>
      <c r="Q70" s="571"/>
      <c r="R70" s="571"/>
      <c r="S70" s="571"/>
      <c r="T70" s="571"/>
      <c r="U70" s="571"/>
      <c r="V70" s="571"/>
      <c r="W70" s="571"/>
      <c r="X70" s="571"/>
      <c r="Y70" s="571"/>
      <c r="Z70" s="571"/>
      <c r="AA70" s="571"/>
      <c r="AB70" s="571"/>
      <c r="AC70" s="571"/>
      <c r="AD70" s="571"/>
      <c r="AE70" s="571"/>
      <c r="AF70" s="571"/>
      <c r="AG70" s="571"/>
      <c r="AH70" s="571"/>
      <c r="AI70" s="571"/>
      <c r="AJ70" s="571"/>
      <c r="AK70" s="571"/>
      <c r="AL70" s="571"/>
      <c r="AM70" s="571"/>
      <c r="AN70" s="571"/>
      <c r="AO70" s="571"/>
      <c r="AP70" s="571"/>
      <c r="AQ70" s="571"/>
      <c r="AR70" s="571"/>
      <c r="AS70" s="571"/>
      <c r="AT70" s="571"/>
    </row>
    <row r="71" ht="15.75" customHeight="1">
      <c r="A71" s="571"/>
      <c r="B71" s="572"/>
      <c r="C71" s="571"/>
      <c r="D71" s="571"/>
      <c r="E71" s="571"/>
      <c r="F71" s="571"/>
      <c r="G71" s="571"/>
      <c r="H71" s="571"/>
      <c r="I71" s="571"/>
      <c r="J71" s="571"/>
      <c r="K71" s="571"/>
      <c r="L71" s="571"/>
      <c r="M71" s="571"/>
      <c r="N71" s="571"/>
      <c r="O71" s="571"/>
      <c r="P71" s="571"/>
      <c r="Q71" s="571"/>
      <c r="R71" s="571"/>
      <c r="S71" s="571"/>
      <c r="T71" s="571"/>
      <c r="U71" s="571"/>
      <c r="V71" s="571"/>
      <c r="W71" s="571"/>
      <c r="X71" s="571"/>
      <c r="Y71" s="571"/>
      <c r="Z71" s="571"/>
      <c r="AA71" s="571"/>
      <c r="AB71" s="571"/>
      <c r="AC71" s="571"/>
      <c r="AD71" s="571"/>
      <c r="AE71" s="571"/>
      <c r="AF71" s="571"/>
      <c r="AG71" s="571"/>
      <c r="AH71" s="571"/>
      <c r="AI71" s="571"/>
      <c r="AJ71" s="571"/>
      <c r="AK71" s="571"/>
      <c r="AL71" s="571"/>
      <c r="AM71" s="571"/>
      <c r="AN71" s="571"/>
      <c r="AO71" s="571"/>
      <c r="AP71" s="571"/>
      <c r="AQ71" s="571"/>
      <c r="AR71" s="571"/>
      <c r="AS71" s="571"/>
      <c r="AT71" s="571"/>
    </row>
    <row r="72" ht="15.75" customHeight="1">
      <c r="A72" s="571"/>
      <c r="B72" s="572"/>
      <c r="C72" s="571"/>
      <c r="D72" s="571"/>
      <c r="E72" s="571"/>
      <c r="F72" s="571"/>
      <c r="G72" s="571"/>
      <c r="H72" s="571"/>
      <c r="I72" s="571"/>
      <c r="J72" s="571"/>
      <c r="K72" s="571"/>
      <c r="L72" s="571"/>
      <c r="M72" s="571"/>
      <c r="N72" s="571"/>
      <c r="O72" s="571"/>
      <c r="P72" s="571"/>
      <c r="Q72" s="571"/>
      <c r="R72" s="571"/>
      <c r="S72" s="571"/>
      <c r="T72" s="571"/>
      <c r="U72" s="571"/>
      <c r="V72" s="571"/>
      <c r="W72" s="571"/>
      <c r="X72" s="571"/>
      <c r="Y72" s="571"/>
      <c r="Z72" s="571"/>
      <c r="AA72" s="571"/>
      <c r="AB72" s="571"/>
      <c r="AC72" s="571"/>
      <c r="AD72" s="571"/>
      <c r="AE72" s="571"/>
      <c r="AF72" s="571"/>
      <c r="AG72" s="571"/>
      <c r="AH72" s="571"/>
      <c r="AI72" s="571"/>
      <c r="AJ72" s="571"/>
      <c r="AK72" s="571"/>
      <c r="AL72" s="571"/>
      <c r="AM72" s="571"/>
      <c r="AN72" s="571"/>
      <c r="AO72" s="571"/>
      <c r="AP72" s="571"/>
      <c r="AQ72" s="571"/>
      <c r="AR72" s="571"/>
      <c r="AS72" s="571"/>
      <c r="AT72" s="571"/>
    </row>
    <row r="73" ht="15.75" customHeight="1">
      <c r="A73" s="571"/>
      <c r="B73" s="572"/>
      <c r="C73" s="571"/>
      <c r="D73" s="571"/>
      <c r="E73" s="571"/>
      <c r="F73" s="571"/>
      <c r="G73" s="571"/>
      <c r="H73" s="571"/>
      <c r="I73" s="571"/>
      <c r="J73" s="571"/>
      <c r="K73" s="571"/>
      <c r="L73" s="571"/>
      <c r="M73" s="571"/>
      <c r="N73" s="571"/>
      <c r="O73" s="571"/>
      <c r="P73" s="571"/>
      <c r="Q73" s="571"/>
      <c r="R73" s="571"/>
      <c r="S73" s="571"/>
      <c r="T73" s="571"/>
      <c r="U73" s="571"/>
      <c r="V73" s="571"/>
      <c r="W73" s="571"/>
      <c r="X73" s="571"/>
      <c r="Y73" s="571"/>
      <c r="Z73" s="571"/>
      <c r="AA73" s="571"/>
      <c r="AB73" s="571"/>
      <c r="AC73" s="571"/>
      <c r="AD73" s="571"/>
      <c r="AE73" s="571"/>
      <c r="AF73" s="571"/>
      <c r="AG73" s="571"/>
      <c r="AH73" s="571"/>
      <c r="AI73" s="571"/>
      <c r="AJ73" s="571"/>
      <c r="AK73" s="571"/>
      <c r="AL73" s="571"/>
      <c r="AM73" s="571"/>
      <c r="AN73" s="571"/>
      <c r="AO73" s="571"/>
      <c r="AP73" s="571"/>
      <c r="AQ73" s="571"/>
      <c r="AR73" s="571"/>
      <c r="AS73" s="571"/>
      <c r="AT73" s="571"/>
    </row>
    <row r="74" ht="15.75" customHeight="1">
      <c r="A74" s="571"/>
      <c r="B74" s="572"/>
      <c r="C74" s="571"/>
      <c r="D74" s="571"/>
      <c r="E74" s="571"/>
      <c r="F74" s="571"/>
      <c r="G74" s="571"/>
      <c r="H74" s="571"/>
      <c r="I74" s="571"/>
      <c r="J74" s="571"/>
      <c r="K74" s="571"/>
      <c r="L74" s="571"/>
      <c r="M74" s="571"/>
      <c r="N74" s="571"/>
      <c r="O74" s="571"/>
      <c r="P74" s="571"/>
      <c r="Q74" s="571"/>
      <c r="R74" s="571"/>
      <c r="S74" s="571"/>
      <c r="T74" s="571"/>
      <c r="U74" s="571"/>
      <c r="V74" s="571"/>
      <c r="W74" s="571"/>
      <c r="X74" s="571"/>
      <c r="Y74" s="571"/>
      <c r="Z74" s="571"/>
      <c r="AA74" s="571"/>
      <c r="AB74" s="571"/>
      <c r="AC74" s="571"/>
      <c r="AD74" s="571"/>
      <c r="AE74" s="571"/>
      <c r="AF74" s="571"/>
      <c r="AG74" s="571"/>
      <c r="AH74" s="571"/>
      <c r="AI74" s="571"/>
      <c r="AJ74" s="571"/>
      <c r="AK74" s="571"/>
      <c r="AL74" s="571"/>
      <c r="AM74" s="571"/>
      <c r="AN74" s="571"/>
      <c r="AO74" s="571"/>
      <c r="AP74" s="571"/>
      <c r="AQ74" s="571"/>
      <c r="AR74" s="571"/>
      <c r="AS74" s="571"/>
      <c r="AT74" s="571"/>
    </row>
    <row r="75" ht="15.75" customHeight="1">
      <c r="A75" s="571"/>
      <c r="B75" s="572"/>
      <c r="C75" s="571"/>
      <c r="D75" s="571"/>
      <c r="E75" s="571"/>
      <c r="F75" s="571"/>
      <c r="G75" s="571"/>
      <c r="H75" s="571"/>
      <c r="I75" s="571"/>
      <c r="J75" s="571"/>
      <c r="K75" s="571"/>
      <c r="L75" s="571"/>
      <c r="M75" s="571"/>
      <c r="N75" s="571"/>
      <c r="O75" s="571"/>
      <c r="P75" s="571"/>
      <c r="Q75" s="571"/>
      <c r="R75" s="571"/>
      <c r="S75" s="571"/>
      <c r="T75" s="571"/>
      <c r="U75" s="571"/>
      <c r="V75" s="571"/>
      <c r="W75" s="571"/>
      <c r="X75" s="571"/>
      <c r="Y75" s="571"/>
      <c r="Z75" s="571"/>
      <c r="AA75" s="571"/>
      <c r="AB75" s="571"/>
      <c r="AC75" s="571"/>
      <c r="AD75" s="571"/>
      <c r="AE75" s="571"/>
      <c r="AF75" s="571"/>
      <c r="AG75" s="571"/>
      <c r="AH75" s="571"/>
      <c r="AI75" s="571"/>
      <c r="AJ75" s="571"/>
      <c r="AK75" s="571"/>
      <c r="AL75" s="571"/>
      <c r="AM75" s="571"/>
      <c r="AN75" s="571"/>
      <c r="AO75" s="571"/>
      <c r="AP75" s="571"/>
      <c r="AQ75" s="571"/>
      <c r="AR75" s="571"/>
      <c r="AS75" s="571"/>
      <c r="AT75" s="571"/>
    </row>
    <row r="76" ht="15.75" customHeight="1">
      <c r="A76" s="571"/>
      <c r="B76" s="572"/>
      <c r="C76" s="571"/>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1"/>
      <c r="AL76" s="571"/>
      <c r="AM76" s="571"/>
      <c r="AN76" s="571"/>
      <c r="AO76" s="571"/>
      <c r="AP76" s="571"/>
      <c r="AQ76" s="571"/>
      <c r="AR76" s="571"/>
      <c r="AS76" s="571"/>
      <c r="AT76" s="571"/>
    </row>
    <row r="77" ht="15.75" customHeight="1">
      <c r="A77" s="571"/>
      <c r="B77" s="572"/>
      <c r="C77" s="571"/>
      <c r="D77" s="571"/>
      <c r="E77" s="571"/>
      <c r="F77" s="571"/>
      <c r="G77" s="571"/>
      <c r="H77" s="571"/>
      <c r="I77" s="571"/>
      <c r="J77" s="571"/>
      <c r="K77" s="571"/>
      <c r="L77" s="571"/>
      <c r="M77" s="571"/>
      <c r="N77" s="571"/>
      <c r="O77" s="571"/>
      <c r="P77" s="571"/>
      <c r="Q77" s="571"/>
      <c r="R77" s="571"/>
      <c r="S77" s="571"/>
      <c r="T77" s="571"/>
      <c r="U77" s="571"/>
      <c r="V77" s="571"/>
      <c r="W77" s="571"/>
      <c r="X77" s="571"/>
      <c r="Y77" s="571"/>
      <c r="Z77" s="571"/>
      <c r="AA77" s="571"/>
      <c r="AB77" s="571"/>
      <c r="AC77" s="571"/>
      <c r="AD77" s="571"/>
      <c r="AE77" s="571"/>
      <c r="AF77" s="571"/>
      <c r="AG77" s="571"/>
      <c r="AH77" s="571"/>
      <c r="AI77" s="571"/>
      <c r="AJ77" s="571"/>
      <c r="AK77" s="571"/>
      <c r="AL77" s="571"/>
      <c r="AM77" s="571"/>
      <c r="AN77" s="571"/>
      <c r="AO77" s="571"/>
      <c r="AP77" s="571"/>
      <c r="AQ77" s="571"/>
      <c r="AR77" s="571"/>
      <c r="AS77" s="571"/>
      <c r="AT77" s="571"/>
    </row>
    <row r="78" ht="15.75" customHeight="1">
      <c r="A78" s="571"/>
      <c r="B78" s="572"/>
      <c r="C78" s="571"/>
      <c r="D78" s="571"/>
      <c r="E78" s="571"/>
      <c r="F78" s="571"/>
      <c r="G78" s="571"/>
      <c r="H78" s="571"/>
      <c r="I78" s="571"/>
      <c r="J78" s="571"/>
      <c r="K78" s="571"/>
      <c r="L78" s="571"/>
      <c r="M78" s="571"/>
      <c r="N78" s="571"/>
      <c r="O78" s="571"/>
      <c r="P78" s="571"/>
      <c r="Q78" s="571"/>
      <c r="R78" s="571"/>
      <c r="S78" s="571"/>
      <c r="T78" s="571"/>
      <c r="U78" s="571"/>
      <c r="V78" s="571"/>
      <c r="W78" s="571"/>
      <c r="X78" s="571"/>
      <c r="Y78" s="571"/>
      <c r="Z78" s="571"/>
      <c r="AA78" s="571"/>
      <c r="AB78" s="571"/>
      <c r="AC78" s="571"/>
      <c r="AD78" s="571"/>
      <c r="AE78" s="571"/>
      <c r="AF78" s="571"/>
      <c r="AG78" s="571"/>
      <c r="AH78" s="571"/>
      <c r="AI78" s="571"/>
      <c r="AJ78" s="571"/>
      <c r="AK78" s="571"/>
      <c r="AL78" s="571"/>
      <c r="AM78" s="571"/>
      <c r="AN78" s="571"/>
      <c r="AO78" s="571"/>
      <c r="AP78" s="571"/>
      <c r="AQ78" s="571"/>
      <c r="AR78" s="571"/>
      <c r="AS78" s="571"/>
      <c r="AT78" s="571"/>
    </row>
    <row r="79" ht="15.75" customHeight="1">
      <c r="A79" s="571"/>
      <c r="B79" s="572"/>
      <c r="C79" s="571"/>
      <c r="D79" s="571"/>
      <c r="E79" s="571"/>
      <c r="F79" s="571"/>
      <c r="G79" s="571"/>
      <c r="H79" s="571"/>
      <c r="I79" s="571"/>
      <c r="J79" s="571"/>
      <c r="K79" s="571"/>
      <c r="L79" s="571"/>
      <c r="M79" s="571"/>
      <c r="N79" s="571"/>
      <c r="O79" s="571"/>
      <c r="P79" s="571"/>
      <c r="Q79" s="571"/>
      <c r="R79" s="571"/>
      <c r="S79" s="571"/>
      <c r="T79" s="571"/>
      <c r="U79" s="571"/>
      <c r="V79" s="571"/>
      <c r="W79" s="571"/>
      <c r="X79" s="571"/>
      <c r="Y79" s="571"/>
      <c r="Z79" s="571"/>
      <c r="AA79" s="571"/>
      <c r="AB79" s="571"/>
      <c r="AC79" s="571"/>
      <c r="AD79" s="571"/>
      <c r="AE79" s="571"/>
      <c r="AF79" s="571"/>
      <c r="AG79" s="571"/>
      <c r="AH79" s="571"/>
      <c r="AI79" s="571"/>
      <c r="AJ79" s="571"/>
      <c r="AK79" s="571"/>
      <c r="AL79" s="571"/>
      <c r="AM79" s="571"/>
      <c r="AN79" s="571"/>
      <c r="AO79" s="571"/>
      <c r="AP79" s="571"/>
      <c r="AQ79" s="571"/>
      <c r="AR79" s="571"/>
      <c r="AS79" s="571"/>
      <c r="AT79" s="571"/>
    </row>
    <row r="80" ht="15.75" customHeight="1">
      <c r="A80" s="571"/>
      <c r="B80" s="572"/>
      <c r="C80" s="571"/>
      <c r="D80" s="571"/>
      <c r="E80" s="571"/>
      <c r="F80" s="571"/>
      <c r="G80" s="571"/>
      <c r="H80" s="571"/>
      <c r="I80" s="571"/>
      <c r="J80" s="571"/>
      <c r="K80" s="571"/>
      <c r="L80" s="571"/>
      <c r="M80" s="571"/>
      <c r="N80" s="571"/>
      <c r="O80" s="571"/>
      <c r="P80" s="571"/>
      <c r="Q80" s="571"/>
      <c r="R80" s="571"/>
      <c r="S80" s="571"/>
      <c r="T80" s="571"/>
      <c r="U80" s="571"/>
      <c r="V80" s="571"/>
      <c r="W80" s="571"/>
      <c r="X80" s="571"/>
      <c r="Y80" s="571"/>
      <c r="Z80" s="571"/>
      <c r="AA80" s="571"/>
      <c r="AB80" s="571"/>
      <c r="AC80" s="571"/>
      <c r="AD80" s="571"/>
      <c r="AE80" s="571"/>
      <c r="AF80" s="571"/>
      <c r="AG80" s="571"/>
      <c r="AH80" s="571"/>
      <c r="AI80" s="571"/>
      <c r="AJ80" s="571"/>
      <c r="AK80" s="571"/>
      <c r="AL80" s="571"/>
      <c r="AM80" s="571"/>
      <c r="AN80" s="571"/>
      <c r="AO80" s="571"/>
      <c r="AP80" s="571"/>
      <c r="AQ80" s="571"/>
      <c r="AR80" s="571"/>
      <c r="AS80" s="571"/>
      <c r="AT80" s="571"/>
    </row>
    <row r="81" ht="15.75" customHeight="1">
      <c r="A81" s="571"/>
      <c r="B81" s="572"/>
      <c r="C81" s="571"/>
      <c r="D81" s="571"/>
      <c r="E81" s="571"/>
      <c r="F81" s="571"/>
      <c r="G81" s="571"/>
      <c r="H81" s="571"/>
      <c r="I81" s="571"/>
      <c r="J81" s="571"/>
      <c r="K81" s="571"/>
      <c r="L81" s="571"/>
      <c r="M81" s="571"/>
      <c r="N81" s="571"/>
      <c r="O81" s="571"/>
      <c r="P81" s="571"/>
      <c r="Q81" s="571"/>
      <c r="R81" s="571"/>
      <c r="S81" s="571"/>
      <c r="T81" s="571"/>
      <c r="U81" s="571"/>
      <c r="V81" s="571"/>
      <c r="W81" s="571"/>
      <c r="X81" s="571"/>
      <c r="Y81" s="571"/>
      <c r="Z81" s="571"/>
      <c r="AA81" s="571"/>
      <c r="AB81" s="571"/>
      <c r="AC81" s="571"/>
      <c r="AD81" s="571"/>
      <c r="AE81" s="571"/>
      <c r="AF81" s="571"/>
      <c r="AG81" s="571"/>
      <c r="AH81" s="571"/>
      <c r="AI81" s="571"/>
      <c r="AJ81" s="571"/>
      <c r="AK81" s="571"/>
      <c r="AL81" s="571"/>
      <c r="AM81" s="571"/>
      <c r="AN81" s="571"/>
      <c r="AO81" s="571"/>
      <c r="AP81" s="571"/>
      <c r="AQ81" s="571"/>
      <c r="AR81" s="571"/>
      <c r="AS81" s="571"/>
      <c r="AT81" s="571"/>
    </row>
    <row r="82" ht="15.75" customHeight="1">
      <c r="A82" s="571"/>
      <c r="B82" s="572"/>
      <c r="C82" s="571"/>
      <c r="D82" s="571"/>
      <c r="E82" s="571"/>
      <c r="F82" s="571"/>
      <c r="G82" s="571"/>
      <c r="H82" s="571"/>
      <c r="I82" s="571"/>
      <c r="J82" s="571"/>
      <c r="K82" s="571"/>
      <c r="L82" s="571"/>
      <c r="M82" s="571"/>
      <c r="N82" s="571"/>
      <c r="O82" s="571"/>
      <c r="P82" s="571"/>
      <c r="Q82" s="571"/>
      <c r="R82" s="571"/>
      <c r="S82" s="571"/>
      <c r="T82" s="571"/>
      <c r="U82" s="571"/>
      <c r="V82" s="571"/>
      <c r="W82" s="571"/>
      <c r="X82" s="571"/>
      <c r="Y82" s="571"/>
      <c r="Z82" s="571"/>
      <c r="AA82" s="571"/>
      <c r="AB82" s="571"/>
      <c r="AC82" s="571"/>
      <c r="AD82" s="571"/>
      <c r="AE82" s="571"/>
      <c r="AF82" s="571"/>
      <c r="AG82" s="571"/>
      <c r="AH82" s="571"/>
      <c r="AI82" s="571"/>
      <c r="AJ82" s="571"/>
      <c r="AK82" s="571"/>
      <c r="AL82" s="571"/>
      <c r="AM82" s="571"/>
      <c r="AN82" s="571"/>
      <c r="AO82" s="571"/>
      <c r="AP82" s="571"/>
      <c r="AQ82" s="571"/>
      <c r="AR82" s="571"/>
      <c r="AS82" s="571"/>
      <c r="AT82" s="571"/>
    </row>
    <row r="83" ht="15.75" customHeight="1">
      <c r="A83" s="571"/>
      <c r="B83" s="572"/>
      <c r="C83" s="571"/>
      <c r="D83" s="571"/>
      <c r="E83" s="571"/>
      <c r="F83" s="571"/>
      <c r="G83" s="571"/>
      <c r="H83" s="571"/>
      <c r="I83" s="571"/>
      <c r="J83" s="571"/>
      <c r="K83" s="571"/>
      <c r="L83" s="571"/>
      <c r="M83" s="571"/>
      <c r="N83" s="571"/>
      <c r="O83" s="571"/>
      <c r="P83" s="571"/>
      <c r="Q83" s="571"/>
      <c r="R83" s="571"/>
      <c r="S83" s="571"/>
      <c r="T83" s="571"/>
      <c r="U83" s="571"/>
      <c r="V83" s="571"/>
      <c r="W83" s="571"/>
      <c r="X83" s="571"/>
      <c r="Y83" s="571"/>
      <c r="Z83" s="571"/>
      <c r="AA83" s="571"/>
      <c r="AB83" s="571"/>
      <c r="AC83" s="571"/>
      <c r="AD83" s="571"/>
      <c r="AE83" s="571"/>
      <c r="AF83" s="571"/>
      <c r="AG83" s="571"/>
      <c r="AH83" s="571"/>
      <c r="AI83" s="571"/>
      <c r="AJ83" s="571"/>
      <c r="AK83" s="571"/>
      <c r="AL83" s="571"/>
      <c r="AM83" s="571"/>
      <c r="AN83" s="571"/>
      <c r="AO83" s="571"/>
      <c r="AP83" s="571"/>
      <c r="AQ83" s="571"/>
      <c r="AR83" s="571"/>
      <c r="AS83" s="571"/>
      <c r="AT83" s="571"/>
    </row>
    <row r="84" ht="15.75" customHeight="1">
      <c r="A84" s="571"/>
      <c r="B84" s="572"/>
      <c r="C84" s="571"/>
      <c r="D84" s="571"/>
      <c r="E84" s="571"/>
      <c r="F84" s="571"/>
      <c r="G84" s="571"/>
      <c r="H84" s="571"/>
      <c r="I84" s="571"/>
      <c r="J84" s="571"/>
      <c r="K84" s="571"/>
      <c r="L84" s="571"/>
      <c r="M84" s="571"/>
      <c r="N84" s="571"/>
      <c r="O84" s="571"/>
      <c r="P84" s="571"/>
      <c r="Q84" s="571"/>
      <c r="R84" s="571"/>
      <c r="S84" s="571"/>
      <c r="T84" s="571"/>
      <c r="U84" s="571"/>
      <c r="V84" s="571"/>
      <c r="W84" s="571"/>
      <c r="X84" s="571"/>
      <c r="Y84" s="571"/>
      <c r="Z84" s="571"/>
      <c r="AA84" s="571"/>
      <c r="AB84" s="571"/>
      <c r="AC84" s="571"/>
      <c r="AD84" s="571"/>
      <c r="AE84" s="571"/>
      <c r="AF84" s="571"/>
      <c r="AG84" s="571"/>
      <c r="AH84" s="571"/>
      <c r="AI84" s="571"/>
      <c r="AJ84" s="571"/>
      <c r="AK84" s="571"/>
      <c r="AL84" s="571"/>
      <c r="AM84" s="571"/>
      <c r="AN84" s="571"/>
      <c r="AO84" s="571"/>
      <c r="AP84" s="571"/>
      <c r="AQ84" s="571"/>
      <c r="AR84" s="571"/>
      <c r="AS84" s="571"/>
      <c r="AT84" s="571"/>
    </row>
    <row r="85" ht="15.75" customHeight="1">
      <c r="A85" s="571"/>
      <c r="B85" s="572"/>
      <c r="C85" s="571"/>
      <c r="D85" s="571"/>
      <c r="E85" s="571"/>
      <c r="F85" s="571"/>
      <c r="G85" s="571"/>
      <c r="H85" s="571"/>
      <c r="I85" s="571"/>
      <c r="J85" s="571"/>
      <c r="K85" s="571"/>
      <c r="L85" s="571"/>
      <c r="M85" s="571"/>
      <c r="N85" s="571"/>
      <c r="O85" s="571"/>
      <c r="P85" s="571"/>
      <c r="Q85" s="571"/>
      <c r="R85" s="571"/>
      <c r="S85" s="571"/>
      <c r="T85" s="571"/>
      <c r="U85" s="571"/>
      <c r="V85" s="571"/>
      <c r="W85" s="571"/>
      <c r="X85" s="571"/>
      <c r="Y85" s="571"/>
      <c r="Z85" s="571"/>
      <c r="AA85" s="571"/>
      <c r="AB85" s="571"/>
      <c r="AC85" s="571"/>
      <c r="AD85" s="571"/>
      <c r="AE85" s="571"/>
      <c r="AF85" s="571"/>
      <c r="AG85" s="571"/>
      <c r="AH85" s="571"/>
      <c r="AI85" s="571"/>
      <c r="AJ85" s="571"/>
      <c r="AK85" s="571"/>
      <c r="AL85" s="571"/>
      <c r="AM85" s="571"/>
      <c r="AN85" s="571"/>
      <c r="AO85" s="571"/>
      <c r="AP85" s="571"/>
      <c r="AQ85" s="571"/>
      <c r="AR85" s="571"/>
      <c r="AS85" s="571"/>
      <c r="AT85" s="571"/>
    </row>
    <row r="86" ht="15.75" customHeight="1">
      <c r="A86" s="571"/>
      <c r="B86" s="572"/>
      <c r="C86" s="571"/>
      <c r="D86" s="571"/>
      <c r="E86" s="571"/>
      <c r="F86" s="571"/>
      <c r="G86" s="571"/>
      <c r="H86" s="571"/>
      <c r="I86" s="571"/>
      <c r="J86" s="571"/>
      <c r="K86" s="571"/>
      <c r="L86" s="571"/>
      <c r="M86" s="571"/>
      <c r="N86" s="571"/>
      <c r="O86" s="571"/>
      <c r="P86" s="571"/>
      <c r="Q86" s="571"/>
      <c r="R86" s="571"/>
      <c r="S86" s="571"/>
      <c r="T86" s="571"/>
      <c r="U86" s="571"/>
      <c r="V86" s="571"/>
      <c r="W86" s="571"/>
      <c r="X86" s="571"/>
      <c r="Y86" s="571"/>
      <c r="Z86" s="571"/>
      <c r="AA86" s="571"/>
      <c r="AB86" s="571"/>
      <c r="AC86" s="571"/>
      <c r="AD86" s="571"/>
      <c r="AE86" s="571"/>
      <c r="AF86" s="571"/>
      <c r="AG86" s="571"/>
      <c r="AH86" s="571"/>
      <c r="AI86" s="571"/>
      <c r="AJ86" s="571"/>
      <c r="AK86" s="571"/>
      <c r="AL86" s="571"/>
      <c r="AM86" s="571"/>
      <c r="AN86" s="571"/>
      <c r="AO86" s="571"/>
      <c r="AP86" s="571"/>
      <c r="AQ86" s="571"/>
      <c r="AR86" s="571"/>
      <c r="AS86" s="571"/>
      <c r="AT86" s="571"/>
    </row>
    <row r="87" ht="15.75" customHeight="1">
      <c r="A87" s="571"/>
      <c r="B87" s="572"/>
      <c r="C87" s="571"/>
      <c r="D87" s="571"/>
      <c r="E87" s="571"/>
      <c r="F87" s="571"/>
      <c r="G87" s="571"/>
      <c r="H87" s="571"/>
      <c r="I87" s="571"/>
      <c r="J87" s="571"/>
      <c r="K87" s="571"/>
      <c r="L87" s="571"/>
      <c r="M87" s="571"/>
      <c r="N87" s="571"/>
      <c r="O87" s="571"/>
      <c r="P87" s="571"/>
      <c r="Q87" s="571"/>
      <c r="R87" s="571"/>
      <c r="S87" s="571"/>
      <c r="T87" s="571"/>
      <c r="U87" s="571"/>
      <c r="V87" s="571"/>
      <c r="W87" s="571"/>
      <c r="X87" s="571"/>
      <c r="Y87" s="571"/>
      <c r="Z87" s="571"/>
      <c r="AA87" s="571"/>
      <c r="AB87" s="571"/>
      <c r="AC87" s="571"/>
      <c r="AD87" s="571"/>
      <c r="AE87" s="571"/>
      <c r="AF87" s="571"/>
      <c r="AG87" s="571"/>
      <c r="AH87" s="571"/>
      <c r="AI87" s="571"/>
      <c r="AJ87" s="571"/>
      <c r="AK87" s="571"/>
      <c r="AL87" s="571"/>
      <c r="AM87" s="571"/>
      <c r="AN87" s="571"/>
      <c r="AO87" s="571"/>
      <c r="AP87" s="571"/>
      <c r="AQ87" s="571"/>
      <c r="AR87" s="571"/>
      <c r="AS87" s="571"/>
      <c r="AT87" s="571"/>
    </row>
    <row r="88" ht="15.75" customHeight="1">
      <c r="A88" s="571"/>
      <c r="B88" s="572"/>
      <c r="C88" s="571"/>
      <c r="D88" s="571"/>
      <c r="E88" s="571"/>
      <c r="F88" s="571"/>
      <c r="G88" s="571"/>
      <c r="H88" s="571"/>
      <c r="I88" s="571"/>
      <c r="J88" s="571"/>
      <c r="K88" s="571"/>
      <c r="L88" s="571"/>
      <c r="M88" s="571"/>
      <c r="N88" s="571"/>
      <c r="O88" s="571"/>
      <c r="P88" s="571"/>
      <c r="Q88" s="571"/>
      <c r="R88" s="571"/>
      <c r="S88" s="571"/>
      <c r="T88" s="571"/>
      <c r="U88" s="571"/>
      <c r="V88" s="571"/>
      <c r="W88" s="571"/>
      <c r="X88" s="571"/>
      <c r="Y88" s="571"/>
      <c r="Z88" s="571"/>
      <c r="AA88" s="571"/>
      <c r="AB88" s="571"/>
      <c r="AC88" s="571"/>
      <c r="AD88" s="571"/>
      <c r="AE88" s="571"/>
      <c r="AF88" s="571"/>
      <c r="AG88" s="571"/>
      <c r="AH88" s="571"/>
      <c r="AI88" s="571"/>
      <c r="AJ88" s="571"/>
      <c r="AK88" s="571"/>
      <c r="AL88" s="571"/>
      <c r="AM88" s="571"/>
      <c r="AN88" s="571"/>
      <c r="AO88" s="571"/>
      <c r="AP88" s="571"/>
      <c r="AQ88" s="571"/>
      <c r="AR88" s="571"/>
      <c r="AS88" s="571"/>
      <c r="AT88" s="571"/>
    </row>
    <row r="89" ht="15.75" customHeight="1">
      <c r="A89" s="571"/>
      <c r="B89" s="572"/>
      <c r="C89" s="571"/>
      <c r="D89" s="571"/>
      <c r="E89" s="571"/>
      <c r="F89" s="571"/>
      <c r="G89" s="571"/>
      <c r="H89" s="571"/>
      <c r="I89" s="571"/>
      <c r="J89" s="571"/>
      <c r="K89" s="571"/>
      <c r="L89" s="571"/>
      <c r="M89" s="571"/>
      <c r="N89" s="571"/>
      <c r="O89" s="571"/>
      <c r="P89" s="571"/>
      <c r="Q89" s="571"/>
      <c r="R89" s="571"/>
      <c r="S89" s="571"/>
      <c r="T89" s="571"/>
      <c r="U89" s="571"/>
      <c r="V89" s="571"/>
      <c r="W89" s="571"/>
      <c r="X89" s="571"/>
      <c r="Y89" s="571"/>
      <c r="Z89" s="571"/>
      <c r="AA89" s="571"/>
      <c r="AB89" s="571"/>
      <c r="AC89" s="571"/>
      <c r="AD89" s="571"/>
      <c r="AE89" s="571"/>
      <c r="AF89" s="571"/>
      <c r="AG89" s="571"/>
      <c r="AH89" s="571"/>
      <c r="AI89" s="571"/>
      <c r="AJ89" s="571"/>
      <c r="AK89" s="571"/>
      <c r="AL89" s="571"/>
      <c r="AM89" s="571"/>
      <c r="AN89" s="571"/>
      <c r="AO89" s="571"/>
      <c r="AP89" s="571"/>
      <c r="AQ89" s="571"/>
      <c r="AR89" s="571"/>
      <c r="AS89" s="571"/>
      <c r="AT89" s="571"/>
    </row>
    <row r="90" ht="15.75" customHeight="1">
      <c r="A90" s="571"/>
      <c r="B90" s="572"/>
      <c r="C90" s="571"/>
      <c r="D90" s="571"/>
      <c r="E90" s="571"/>
      <c r="F90" s="571"/>
      <c r="G90" s="571"/>
      <c r="H90" s="571"/>
      <c r="I90" s="571"/>
      <c r="J90" s="571"/>
      <c r="K90" s="571"/>
      <c r="L90" s="571"/>
      <c r="M90" s="571"/>
      <c r="N90" s="571"/>
      <c r="O90" s="571"/>
      <c r="P90" s="571"/>
      <c r="Q90" s="571"/>
      <c r="R90" s="571"/>
      <c r="S90" s="571"/>
      <c r="T90" s="571"/>
      <c r="U90" s="571"/>
      <c r="V90" s="571"/>
      <c r="W90" s="571"/>
      <c r="X90" s="571"/>
      <c r="Y90" s="571"/>
      <c r="Z90" s="571"/>
      <c r="AA90" s="571"/>
      <c r="AB90" s="571"/>
      <c r="AC90" s="571"/>
      <c r="AD90" s="571"/>
      <c r="AE90" s="571"/>
      <c r="AF90" s="571"/>
      <c r="AG90" s="571"/>
      <c r="AH90" s="571"/>
      <c r="AI90" s="571"/>
      <c r="AJ90" s="571"/>
      <c r="AK90" s="571"/>
      <c r="AL90" s="571"/>
      <c r="AM90" s="571"/>
      <c r="AN90" s="571"/>
      <c r="AO90" s="571"/>
      <c r="AP90" s="571"/>
      <c r="AQ90" s="571"/>
      <c r="AR90" s="571"/>
      <c r="AS90" s="571"/>
      <c r="AT90" s="571"/>
    </row>
    <row r="91" ht="15.75" customHeight="1">
      <c r="A91" s="571"/>
      <c r="B91" s="572"/>
      <c r="C91" s="571"/>
      <c r="D91" s="571"/>
      <c r="E91" s="571"/>
      <c r="F91" s="571"/>
      <c r="G91" s="571"/>
      <c r="H91" s="571"/>
      <c r="I91" s="571"/>
      <c r="J91" s="571"/>
      <c r="K91" s="571"/>
      <c r="L91" s="571"/>
      <c r="M91" s="571"/>
      <c r="N91" s="571"/>
      <c r="O91" s="571"/>
      <c r="P91" s="571"/>
      <c r="Q91" s="571"/>
      <c r="R91" s="571"/>
      <c r="S91" s="571"/>
      <c r="T91" s="571"/>
      <c r="U91" s="571"/>
      <c r="V91" s="571"/>
      <c r="W91" s="571"/>
      <c r="X91" s="571"/>
      <c r="Y91" s="571"/>
      <c r="Z91" s="571"/>
      <c r="AA91" s="571"/>
      <c r="AB91" s="571"/>
      <c r="AC91" s="571"/>
      <c r="AD91" s="571"/>
      <c r="AE91" s="571"/>
      <c r="AF91" s="571"/>
      <c r="AG91" s="571"/>
      <c r="AH91" s="571"/>
      <c r="AI91" s="571"/>
      <c r="AJ91" s="571"/>
      <c r="AK91" s="571"/>
      <c r="AL91" s="571"/>
      <c r="AM91" s="571"/>
      <c r="AN91" s="571"/>
      <c r="AO91" s="571"/>
      <c r="AP91" s="571"/>
      <c r="AQ91" s="571"/>
      <c r="AR91" s="571"/>
      <c r="AS91" s="571"/>
      <c r="AT91" s="571"/>
    </row>
    <row r="92" ht="15.75" customHeight="1">
      <c r="A92" s="571"/>
      <c r="B92" s="572"/>
      <c r="C92" s="571"/>
      <c r="D92" s="571"/>
      <c r="E92" s="571"/>
      <c r="F92" s="571"/>
      <c r="G92" s="571"/>
      <c r="H92" s="571"/>
      <c r="I92" s="571"/>
      <c r="J92" s="571"/>
      <c r="K92" s="571"/>
      <c r="L92" s="571"/>
      <c r="M92" s="571"/>
      <c r="N92" s="571"/>
      <c r="O92" s="571"/>
      <c r="P92" s="571"/>
      <c r="Q92" s="571"/>
      <c r="R92" s="571"/>
      <c r="S92" s="571"/>
      <c r="T92" s="571"/>
      <c r="U92" s="571"/>
      <c r="V92" s="571"/>
      <c r="W92" s="571"/>
      <c r="X92" s="571"/>
      <c r="Y92" s="571"/>
      <c r="Z92" s="571"/>
      <c r="AA92" s="571"/>
      <c r="AB92" s="571"/>
      <c r="AC92" s="571"/>
      <c r="AD92" s="571"/>
      <c r="AE92" s="571"/>
      <c r="AF92" s="571"/>
      <c r="AG92" s="571"/>
      <c r="AH92" s="571"/>
      <c r="AI92" s="571"/>
      <c r="AJ92" s="571"/>
      <c r="AK92" s="571"/>
      <c r="AL92" s="571"/>
      <c r="AM92" s="571"/>
      <c r="AN92" s="571"/>
      <c r="AO92" s="571"/>
      <c r="AP92" s="571"/>
      <c r="AQ92" s="571"/>
      <c r="AR92" s="571"/>
      <c r="AS92" s="571"/>
      <c r="AT92" s="571"/>
    </row>
    <row r="93" ht="15.75" customHeight="1">
      <c r="A93" s="571"/>
      <c r="B93" s="572"/>
      <c r="C93" s="571"/>
      <c r="D93" s="571"/>
      <c r="E93" s="571"/>
      <c r="F93" s="571"/>
      <c r="G93" s="571"/>
      <c r="H93" s="571"/>
      <c r="I93" s="571"/>
      <c r="J93" s="571"/>
      <c r="K93" s="571"/>
      <c r="L93" s="571"/>
      <c r="M93" s="571"/>
      <c r="N93" s="571"/>
      <c r="O93" s="571"/>
      <c r="P93" s="571"/>
      <c r="Q93" s="571"/>
      <c r="R93" s="571"/>
      <c r="S93" s="571"/>
      <c r="T93" s="571"/>
      <c r="U93" s="571"/>
      <c r="V93" s="571"/>
      <c r="W93" s="571"/>
      <c r="X93" s="571"/>
      <c r="Y93" s="571"/>
      <c r="Z93" s="571"/>
      <c r="AA93" s="571"/>
      <c r="AB93" s="571"/>
      <c r="AC93" s="571"/>
      <c r="AD93" s="571"/>
      <c r="AE93" s="571"/>
      <c r="AF93" s="571"/>
      <c r="AG93" s="571"/>
      <c r="AH93" s="571"/>
      <c r="AI93" s="571"/>
      <c r="AJ93" s="571"/>
      <c r="AK93" s="571"/>
      <c r="AL93" s="571"/>
      <c r="AM93" s="571"/>
      <c r="AN93" s="571"/>
      <c r="AO93" s="571"/>
      <c r="AP93" s="571"/>
      <c r="AQ93" s="571"/>
      <c r="AR93" s="571"/>
      <c r="AS93" s="571"/>
      <c r="AT93" s="571"/>
    </row>
    <row r="94" ht="15.75" customHeight="1">
      <c r="A94" s="571"/>
      <c r="B94" s="572"/>
      <c r="C94" s="571"/>
      <c r="D94" s="571"/>
      <c r="E94" s="571"/>
      <c r="F94" s="571"/>
      <c r="G94" s="571"/>
      <c r="H94" s="571"/>
      <c r="I94" s="571"/>
      <c r="J94" s="571"/>
      <c r="K94" s="571"/>
      <c r="L94" s="571"/>
      <c r="M94" s="571"/>
      <c r="N94" s="571"/>
      <c r="O94" s="571"/>
      <c r="P94" s="571"/>
      <c r="Q94" s="571"/>
      <c r="R94" s="571"/>
      <c r="S94" s="571"/>
      <c r="T94" s="571"/>
      <c r="U94" s="571"/>
      <c r="V94" s="571"/>
      <c r="W94" s="571"/>
      <c r="X94" s="571"/>
      <c r="Y94" s="571"/>
      <c r="Z94" s="571"/>
      <c r="AA94" s="571"/>
      <c r="AB94" s="571"/>
      <c r="AC94" s="571"/>
      <c r="AD94" s="571"/>
      <c r="AE94" s="571"/>
      <c r="AF94" s="571"/>
      <c r="AG94" s="571"/>
      <c r="AH94" s="571"/>
      <c r="AI94" s="571"/>
      <c r="AJ94" s="571"/>
      <c r="AK94" s="571"/>
      <c r="AL94" s="571"/>
      <c r="AM94" s="571"/>
      <c r="AN94" s="571"/>
      <c r="AO94" s="571"/>
      <c r="AP94" s="571"/>
      <c r="AQ94" s="571"/>
      <c r="AR94" s="571"/>
      <c r="AS94" s="571"/>
      <c r="AT94" s="571"/>
    </row>
    <row r="95" ht="15.75" customHeight="1">
      <c r="A95" s="571"/>
      <c r="B95" s="572"/>
      <c r="C95" s="571"/>
      <c r="D95" s="571"/>
      <c r="E95" s="571"/>
      <c r="F95" s="571"/>
      <c r="G95" s="571"/>
      <c r="H95" s="571"/>
      <c r="I95" s="571"/>
      <c r="J95" s="571"/>
      <c r="K95" s="571"/>
      <c r="L95" s="571"/>
      <c r="M95" s="571"/>
      <c r="N95" s="571"/>
      <c r="O95" s="571"/>
      <c r="P95" s="571"/>
      <c r="Q95" s="571"/>
      <c r="R95" s="571"/>
      <c r="S95" s="571"/>
      <c r="T95" s="571"/>
      <c r="U95" s="571"/>
      <c r="V95" s="571"/>
      <c r="W95" s="571"/>
      <c r="X95" s="571"/>
      <c r="Y95" s="571"/>
      <c r="Z95" s="571"/>
      <c r="AA95" s="571"/>
      <c r="AB95" s="571"/>
      <c r="AC95" s="571"/>
      <c r="AD95" s="571"/>
      <c r="AE95" s="571"/>
      <c r="AF95" s="571"/>
      <c r="AG95" s="571"/>
      <c r="AH95" s="571"/>
      <c r="AI95" s="571"/>
      <c r="AJ95" s="571"/>
      <c r="AK95" s="571"/>
      <c r="AL95" s="571"/>
      <c r="AM95" s="571"/>
      <c r="AN95" s="571"/>
      <c r="AO95" s="571"/>
      <c r="AP95" s="571"/>
      <c r="AQ95" s="571"/>
      <c r="AR95" s="571"/>
      <c r="AS95" s="571"/>
      <c r="AT95" s="571"/>
    </row>
    <row r="96" ht="15.75" customHeight="1">
      <c r="A96" s="571"/>
      <c r="B96" s="572"/>
      <c r="C96" s="571"/>
      <c r="D96" s="571"/>
      <c r="E96" s="571"/>
      <c r="F96" s="571"/>
      <c r="G96" s="571"/>
      <c r="H96" s="571"/>
      <c r="I96" s="571"/>
      <c r="J96" s="571"/>
      <c r="K96" s="571"/>
      <c r="L96" s="571"/>
      <c r="M96" s="571"/>
      <c r="N96" s="571"/>
      <c r="O96" s="571"/>
      <c r="P96" s="571"/>
      <c r="Q96" s="571"/>
      <c r="R96" s="571"/>
      <c r="S96" s="571"/>
      <c r="T96" s="571"/>
      <c r="U96" s="571"/>
      <c r="V96" s="571"/>
      <c r="W96" s="571"/>
      <c r="X96" s="571"/>
      <c r="Y96" s="571"/>
      <c r="Z96" s="571"/>
      <c r="AA96" s="571"/>
      <c r="AB96" s="571"/>
      <c r="AC96" s="571"/>
      <c r="AD96" s="571"/>
      <c r="AE96" s="571"/>
      <c r="AF96" s="571"/>
      <c r="AG96" s="571"/>
      <c r="AH96" s="571"/>
      <c r="AI96" s="571"/>
      <c r="AJ96" s="571"/>
      <c r="AK96" s="571"/>
      <c r="AL96" s="571"/>
      <c r="AM96" s="571"/>
      <c r="AN96" s="571"/>
      <c r="AO96" s="571"/>
      <c r="AP96" s="571"/>
      <c r="AQ96" s="571"/>
      <c r="AR96" s="571"/>
      <c r="AS96" s="571"/>
      <c r="AT96" s="571"/>
    </row>
    <row r="97" ht="15.75" customHeight="1">
      <c r="A97" s="571"/>
      <c r="B97" s="572"/>
      <c r="C97" s="571"/>
      <c r="D97" s="571"/>
      <c r="E97" s="571"/>
      <c r="F97" s="571"/>
      <c r="G97" s="571"/>
      <c r="H97" s="571"/>
      <c r="I97" s="571"/>
      <c r="J97" s="571"/>
      <c r="K97" s="571"/>
      <c r="L97" s="571"/>
      <c r="M97" s="571"/>
      <c r="N97" s="571"/>
      <c r="O97" s="571"/>
      <c r="P97" s="571"/>
      <c r="Q97" s="571"/>
      <c r="R97" s="571"/>
      <c r="S97" s="571"/>
      <c r="T97" s="571"/>
      <c r="U97" s="571"/>
      <c r="V97" s="571"/>
      <c r="W97" s="571"/>
      <c r="X97" s="571"/>
      <c r="Y97" s="571"/>
      <c r="Z97" s="571"/>
      <c r="AA97" s="571"/>
      <c r="AB97" s="571"/>
      <c r="AC97" s="571"/>
      <c r="AD97" s="571"/>
      <c r="AE97" s="571"/>
      <c r="AF97" s="571"/>
      <c r="AG97" s="571"/>
      <c r="AH97" s="571"/>
      <c r="AI97" s="571"/>
      <c r="AJ97" s="571"/>
      <c r="AK97" s="571"/>
      <c r="AL97" s="571"/>
      <c r="AM97" s="571"/>
      <c r="AN97" s="571"/>
      <c r="AO97" s="571"/>
      <c r="AP97" s="571"/>
      <c r="AQ97" s="571"/>
      <c r="AR97" s="571"/>
      <c r="AS97" s="571"/>
      <c r="AT97" s="571"/>
    </row>
    <row r="98" ht="15.75" customHeight="1">
      <c r="A98" s="571"/>
      <c r="B98" s="572"/>
      <c r="C98" s="571"/>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1"/>
      <c r="AL98" s="571"/>
      <c r="AM98" s="571"/>
      <c r="AN98" s="571"/>
      <c r="AO98" s="571"/>
      <c r="AP98" s="571"/>
      <c r="AQ98" s="571"/>
      <c r="AR98" s="571"/>
      <c r="AS98" s="571"/>
      <c r="AT98" s="571"/>
    </row>
    <row r="99" ht="15.75" customHeight="1">
      <c r="A99" s="571"/>
      <c r="B99" s="572"/>
      <c r="C99" s="571"/>
      <c r="D99" s="571"/>
      <c r="E99" s="571"/>
      <c r="F99" s="571"/>
      <c r="G99" s="571"/>
      <c r="H99" s="571"/>
      <c r="I99" s="571"/>
      <c r="J99" s="571"/>
      <c r="K99" s="571"/>
      <c r="L99" s="571"/>
      <c r="M99" s="571"/>
      <c r="N99" s="571"/>
      <c r="O99" s="571"/>
      <c r="P99" s="571"/>
      <c r="Q99" s="571"/>
      <c r="R99" s="571"/>
      <c r="S99" s="571"/>
      <c r="T99" s="571"/>
      <c r="U99" s="571"/>
      <c r="V99" s="571"/>
      <c r="W99" s="571"/>
      <c r="X99" s="571"/>
      <c r="Y99" s="571"/>
      <c r="Z99" s="571"/>
      <c r="AA99" s="571"/>
      <c r="AB99" s="571"/>
      <c r="AC99" s="571"/>
      <c r="AD99" s="571"/>
      <c r="AE99" s="571"/>
      <c r="AF99" s="571"/>
      <c r="AG99" s="571"/>
      <c r="AH99" s="571"/>
      <c r="AI99" s="571"/>
      <c r="AJ99" s="571"/>
      <c r="AK99" s="571"/>
      <c r="AL99" s="571"/>
      <c r="AM99" s="571"/>
      <c r="AN99" s="571"/>
      <c r="AO99" s="571"/>
      <c r="AP99" s="571"/>
      <c r="AQ99" s="571"/>
      <c r="AR99" s="571"/>
      <c r="AS99" s="571"/>
      <c r="AT99" s="571"/>
    </row>
    <row r="100" ht="15.75" customHeight="1">
      <c r="A100" s="571"/>
      <c r="B100" s="572"/>
      <c r="C100" s="571"/>
      <c r="D100" s="571"/>
      <c r="E100" s="571"/>
      <c r="F100" s="571"/>
      <c r="G100" s="571"/>
      <c r="H100" s="571"/>
      <c r="I100" s="571"/>
      <c r="J100" s="571"/>
      <c r="K100" s="571"/>
      <c r="L100" s="571"/>
      <c r="M100" s="571"/>
      <c r="N100" s="571"/>
      <c r="O100" s="571"/>
      <c r="P100" s="571"/>
      <c r="Q100" s="571"/>
      <c r="R100" s="571"/>
      <c r="S100" s="571"/>
      <c r="T100" s="571"/>
      <c r="U100" s="571"/>
      <c r="V100" s="571"/>
      <c r="W100" s="571"/>
      <c r="X100" s="571"/>
      <c r="Y100" s="571"/>
      <c r="Z100" s="571"/>
      <c r="AA100" s="571"/>
      <c r="AB100" s="571"/>
      <c r="AC100" s="571"/>
      <c r="AD100" s="571"/>
      <c r="AE100" s="571"/>
      <c r="AF100" s="571"/>
      <c r="AG100" s="571"/>
      <c r="AH100" s="571"/>
      <c r="AI100" s="571"/>
      <c r="AJ100" s="571"/>
      <c r="AK100" s="571"/>
      <c r="AL100" s="571"/>
      <c r="AM100" s="571"/>
      <c r="AN100" s="571"/>
      <c r="AO100" s="571"/>
      <c r="AP100" s="571"/>
      <c r="AQ100" s="571"/>
      <c r="AR100" s="571"/>
      <c r="AS100" s="571"/>
      <c r="AT100" s="571"/>
    </row>
  </sheetData>
  <mergeCells count="4">
    <mergeCell ref="B2:B4"/>
    <mergeCell ref="C2:C3"/>
    <mergeCell ref="AS2:AS3"/>
    <mergeCell ref="AT2:AT3"/>
  </mergeCells>
  <printOptions horizontalCentered="1"/>
  <pageMargins bottom="0.35433070866141736" footer="0.0" header="0.0" left="0.5118110236220472" right="0.5118110236220472" top="0.5511811023622047"/>
  <pageSetup paperSize="9" scale="65" orientation="portrait"/>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8.0" topLeftCell="F9" activePane="bottomRight" state="frozen"/>
      <selection activeCell="F1" sqref="F1" pane="topRight"/>
      <selection activeCell="A9" sqref="A9" pane="bottomLeft"/>
      <selection activeCell="F9" sqref="F9" pane="bottomRight"/>
    </sheetView>
  </sheetViews>
  <sheetFormatPr customHeight="1" defaultColWidth="14.43" defaultRowHeight="15.0"/>
  <cols>
    <col customWidth="1" min="1" max="1" width="1.71"/>
    <col customWidth="1" min="2" max="2" width="1.86"/>
    <col customWidth="1" min="3" max="3" width="3.43"/>
    <col customWidth="1" min="4" max="4" width="14.29"/>
    <col customWidth="1" min="5" max="5" width="6.0"/>
    <col customWidth="1" min="6" max="6" width="3.14"/>
    <col customWidth="1" hidden="1" min="7" max="7" width="3.14"/>
    <col customWidth="1" min="8" max="8" width="3.14"/>
    <col customWidth="1" hidden="1" min="9" max="9" width="3.14"/>
    <col customWidth="1" min="10" max="10" width="3.14"/>
    <col customWidth="1" hidden="1" min="11" max="11" width="3.14"/>
    <col customWidth="1" min="12" max="12" width="3.14"/>
    <col customWidth="1" hidden="1" min="13" max="13" width="3.14"/>
    <col customWidth="1" min="14" max="14" width="3.14"/>
    <col customWidth="1" hidden="1" min="15" max="15" width="3.14"/>
    <col customWidth="1" min="16" max="16" width="3.14"/>
    <col customWidth="1" hidden="1" min="17" max="17" width="3.14"/>
    <col customWidth="1" min="18" max="18" width="3.14"/>
    <col customWidth="1" hidden="1" min="19" max="19" width="3.14"/>
    <col customWidth="1" min="20" max="20" width="3.14"/>
    <col customWidth="1" hidden="1" min="21" max="21" width="3.14"/>
    <col customWidth="1" min="22" max="22" width="3.14"/>
    <col customWidth="1" hidden="1" min="23" max="23" width="3.14"/>
    <col customWidth="1" min="24" max="24" width="3.14"/>
    <col customWidth="1" hidden="1" min="25" max="25" width="3.14"/>
    <col customWidth="1" min="26" max="26" width="3.14"/>
    <col customWidth="1" hidden="1" min="27" max="27" width="3.14"/>
    <col customWidth="1" min="28" max="28" width="3.14"/>
    <col customWidth="1" hidden="1" min="29" max="29" width="3.14"/>
    <col customWidth="1" min="30" max="30" width="3.14"/>
    <col customWidth="1" hidden="1" min="31" max="31" width="3.14"/>
    <col customWidth="1" min="32" max="32" width="3.14"/>
    <col customWidth="1" hidden="1" min="33" max="33" width="3.14"/>
    <col customWidth="1" min="34" max="34" width="3.14"/>
    <col customWidth="1" hidden="1" min="35" max="35" width="3.14"/>
    <col customWidth="1" min="36" max="36" width="3.14"/>
    <col customWidth="1" hidden="1" min="37" max="37" width="3.14"/>
    <col customWidth="1" min="38" max="38" width="3.14"/>
    <col customWidth="1" hidden="1" min="39" max="39" width="3.14"/>
    <col customWidth="1" min="40" max="40" width="3.14"/>
    <col customWidth="1" hidden="1" min="41" max="41" width="3.14"/>
    <col customWidth="1" min="42" max="42" width="3.14"/>
    <col customWidth="1" hidden="1" min="43" max="43" width="3.14"/>
    <col customWidth="1" min="44" max="44" width="3.14"/>
    <col customWidth="1" hidden="1" min="45" max="45" width="3.14"/>
    <col customWidth="1" min="46" max="46" width="3.14"/>
    <col customWidth="1" hidden="1" min="47" max="47" width="3.14"/>
    <col customWidth="1" min="48" max="48" width="3.14"/>
    <col customWidth="1" hidden="1" min="49" max="49" width="3.14"/>
    <col customWidth="1" min="50" max="50" width="3.14"/>
    <col customWidth="1" hidden="1" min="51" max="53" width="3.14"/>
    <col customWidth="1" min="54" max="54" width="3.14"/>
    <col customWidth="1" hidden="1" min="55" max="55" width="3.14"/>
    <col customWidth="1" min="56" max="56" width="3.14"/>
    <col customWidth="1" hidden="1" min="57" max="57" width="3.14"/>
    <col customWidth="1" min="58" max="58" width="3.14"/>
    <col customWidth="1" hidden="1" min="59" max="59" width="3.14"/>
    <col customWidth="1" min="60" max="60" width="3.14"/>
    <col customWidth="1" hidden="1" min="61" max="61" width="3.14"/>
    <col customWidth="1" min="62" max="62" width="3.14"/>
    <col customWidth="1" hidden="1" min="63" max="63" width="3.14"/>
    <col customWidth="1" min="64" max="64" width="3.14"/>
    <col customWidth="1" hidden="1" min="65" max="65" width="3.14"/>
    <col customWidth="1" min="66" max="66" width="3.14"/>
    <col customWidth="1" hidden="1" min="67" max="67" width="3.14"/>
    <col customWidth="1" min="68" max="68" width="3.14"/>
    <col customWidth="1" hidden="1" min="69" max="69" width="3.14"/>
    <col customWidth="1" min="70" max="70" width="3.14"/>
    <col customWidth="1" hidden="1" min="71" max="71" width="3.14"/>
    <col customWidth="1" min="72" max="72" width="3.14"/>
    <col customWidth="1" hidden="1" min="73" max="75" width="3.14"/>
    <col customWidth="1" min="76" max="76" width="3.14"/>
    <col customWidth="1" hidden="1" min="77" max="81" width="3.14"/>
    <col customWidth="1" min="82" max="82" width="3.14"/>
    <col customWidth="1" hidden="1" min="83" max="85" width="3.14"/>
    <col customWidth="1" min="86" max="86" width="3.14"/>
    <col customWidth="1" hidden="1" min="87" max="87" width="3.14"/>
    <col customWidth="1" min="88" max="88" width="3.14"/>
    <col customWidth="1" hidden="1" min="89" max="91" width="3.14"/>
    <col customWidth="1" min="92" max="92" width="3.14"/>
    <col customWidth="1" hidden="1" min="93" max="93" width="3.14"/>
    <col customWidth="1" min="94" max="94" width="3.14"/>
    <col customWidth="1" hidden="1" min="95" max="95" width="3.14"/>
    <col customWidth="1" min="96" max="96" width="3.14"/>
    <col customWidth="1" hidden="1" min="97" max="97" width="3.14"/>
    <col customWidth="1" min="98" max="98" width="3.14"/>
    <col customWidth="1" hidden="1" min="99" max="99" width="3.14"/>
    <col customWidth="1" min="100" max="100" width="3.14"/>
    <col customWidth="1" hidden="1" min="101" max="101" width="3.14"/>
    <col customWidth="1" min="102" max="102" width="3.14"/>
    <col customWidth="1" hidden="1" min="103" max="103" width="3.14"/>
    <col customWidth="1" min="104" max="104" width="3.86"/>
    <col customWidth="1" min="105" max="105" width="0.14"/>
    <col customWidth="1" hidden="1" min="106" max="107" width="3.86"/>
    <col customWidth="1" min="108" max="109" width="3.86"/>
    <col customWidth="1" min="110" max="110" width="1.29"/>
  </cols>
  <sheetData>
    <row r="1" ht="17.25" customHeight="1">
      <c r="A1" s="605"/>
      <c r="B1" s="605"/>
      <c r="C1" s="606" t="s">
        <v>602</v>
      </c>
      <c r="D1" s="44"/>
      <c r="E1" s="607"/>
      <c r="F1" s="608" t="s">
        <v>224</v>
      </c>
      <c r="G1" s="41"/>
      <c r="H1" s="608" t="s">
        <v>225</v>
      </c>
      <c r="I1" s="41"/>
      <c r="J1" s="608" t="s">
        <v>226</v>
      </c>
      <c r="K1" s="41"/>
      <c r="L1" s="608" t="s">
        <v>227</v>
      </c>
      <c r="M1" s="41"/>
      <c r="N1" s="608" t="s">
        <v>228</v>
      </c>
      <c r="O1" s="41"/>
      <c r="P1" s="608" t="s">
        <v>229</v>
      </c>
      <c r="Q1" s="41"/>
      <c r="R1" s="608" t="s">
        <v>230</v>
      </c>
      <c r="S1" s="41"/>
      <c r="T1" s="608" t="s">
        <v>231</v>
      </c>
      <c r="U1" s="41"/>
      <c r="V1" s="608" t="s">
        <v>352</v>
      </c>
      <c r="W1" s="41"/>
      <c r="X1" s="608" t="s">
        <v>354</v>
      </c>
      <c r="Y1" s="41"/>
      <c r="Z1" s="608" t="s">
        <v>355</v>
      </c>
      <c r="AA1" s="41"/>
      <c r="AB1" s="608" t="s">
        <v>356</v>
      </c>
      <c r="AC1" s="41"/>
      <c r="AD1" s="608" t="s">
        <v>357</v>
      </c>
      <c r="AE1" s="41"/>
      <c r="AF1" s="608" t="s">
        <v>358</v>
      </c>
      <c r="AG1" s="41"/>
      <c r="AH1" s="608" t="s">
        <v>359</v>
      </c>
      <c r="AI1" s="41"/>
      <c r="AJ1" s="608" t="s">
        <v>603</v>
      </c>
      <c r="AK1" s="41"/>
      <c r="AL1" s="608" t="s">
        <v>604</v>
      </c>
      <c r="AM1" s="41"/>
      <c r="AN1" s="608" t="s">
        <v>605</v>
      </c>
      <c r="AO1" s="41"/>
      <c r="AP1" s="608" t="s">
        <v>606</v>
      </c>
      <c r="AQ1" s="41"/>
      <c r="AR1" s="608" t="s">
        <v>607</v>
      </c>
      <c r="AS1" s="44"/>
      <c r="AT1" s="608" t="s">
        <v>608</v>
      </c>
      <c r="AU1" s="44"/>
      <c r="AV1" s="608" t="s">
        <v>609</v>
      </c>
      <c r="AW1" s="44"/>
      <c r="AX1" s="608" t="s">
        <v>610</v>
      </c>
      <c r="AY1" s="44"/>
      <c r="AZ1" s="608" t="s">
        <v>611</v>
      </c>
      <c r="BA1" s="44"/>
      <c r="BB1" s="608" t="s">
        <v>612</v>
      </c>
      <c r="BC1" s="44"/>
      <c r="BD1" s="608" t="s">
        <v>613</v>
      </c>
      <c r="BE1" s="44"/>
      <c r="BF1" s="608" t="s">
        <v>614</v>
      </c>
      <c r="BG1" s="44"/>
      <c r="BH1" s="608" t="s">
        <v>615</v>
      </c>
      <c r="BI1" s="44"/>
      <c r="BJ1" s="608" t="s">
        <v>616</v>
      </c>
      <c r="BK1" s="44"/>
      <c r="BL1" s="608" t="s">
        <v>617</v>
      </c>
      <c r="BM1" s="44"/>
      <c r="BN1" s="608" t="s">
        <v>618</v>
      </c>
      <c r="BO1" s="44"/>
      <c r="BP1" s="608" t="s">
        <v>619</v>
      </c>
      <c r="BQ1" s="44"/>
      <c r="BR1" s="608" t="s">
        <v>620</v>
      </c>
      <c r="BS1" s="44"/>
      <c r="BT1" s="608" t="s">
        <v>621</v>
      </c>
      <c r="BU1" s="44"/>
      <c r="BV1" s="608" t="s">
        <v>622</v>
      </c>
      <c r="BW1" s="44"/>
      <c r="BX1" s="608" t="s">
        <v>623</v>
      </c>
      <c r="BY1" s="44"/>
      <c r="BZ1" s="608" t="s">
        <v>624</v>
      </c>
      <c r="CA1" s="44"/>
      <c r="CB1" s="608" t="s">
        <v>625</v>
      </c>
      <c r="CC1" s="44"/>
      <c r="CD1" s="608" t="s">
        <v>626</v>
      </c>
      <c r="CE1" s="44"/>
      <c r="CF1" s="608" t="s">
        <v>627</v>
      </c>
      <c r="CG1" s="44"/>
      <c r="CH1" s="608" t="s">
        <v>628</v>
      </c>
      <c r="CI1" s="44"/>
      <c r="CJ1" s="608" t="s">
        <v>629</v>
      </c>
      <c r="CK1" s="44"/>
      <c r="CL1" s="608" t="s">
        <v>630</v>
      </c>
      <c r="CM1" s="44"/>
      <c r="CN1" s="608" t="s">
        <v>631</v>
      </c>
      <c r="CO1" s="44"/>
      <c r="CP1" s="608" t="s">
        <v>632</v>
      </c>
      <c r="CQ1" s="44"/>
      <c r="CR1" s="608" t="s">
        <v>633</v>
      </c>
      <c r="CS1" s="44"/>
      <c r="CT1" s="608" t="s">
        <v>634</v>
      </c>
      <c r="CU1" s="44"/>
      <c r="CV1" s="608" t="s">
        <v>635</v>
      </c>
      <c r="CW1" s="44"/>
      <c r="CX1" s="608" t="s">
        <v>636</v>
      </c>
      <c r="CY1" s="44"/>
      <c r="CZ1" s="608" t="s">
        <v>637</v>
      </c>
      <c r="DA1" s="44"/>
      <c r="DB1" s="606"/>
      <c r="DC1" s="41"/>
      <c r="DD1" s="609"/>
      <c r="DE1" s="610" t="s">
        <v>638</v>
      </c>
      <c r="DF1" s="41"/>
    </row>
    <row r="2" ht="75.0" customHeight="1">
      <c r="A2" s="611"/>
      <c r="B2" s="611"/>
      <c r="C2" s="612" t="s">
        <v>639</v>
      </c>
      <c r="E2" s="613" t="s">
        <v>192</v>
      </c>
      <c r="F2" s="614" t="s">
        <v>443</v>
      </c>
      <c r="G2" s="78"/>
      <c r="H2" s="615" t="s">
        <v>640</v>
      </c>
      <c r="I2" s="78"/>
      <c r="J2" s="616" t="s">
        <v>165</v>
      </c>
      <c r="K2" s="78"/>
      <c r="L2" s="615" t="s">
        <v>583</v>
      </c>
      <c r="M2" s="78"/>
      <c r="N2" s="615" t="s">
        <v>35</v>
      </c>
      <c r="O2" s="78"/>
      <c r="P2" s="616" t="s">
        <v>51</v>
      </c>
      <c r="Q2" s="78"/>
      <c r="R2" s="617" t="s">
        <v>142</v>
      </c>
      <c r="S2" s="76"/>
      <c r="T2" s="617" t="s">
        <v>107</v>
      </c>
      <c r="U2" s="76"/>
      <c r="V2" s="617" t="s">
        <v>122</v>
      </c>
      <c r="W2" s="76"/>
      <c r="X2" s="617" t="s">
        <v>71</v>
      </c>
      <c r="Y2" s="76"/>
      <c r="Z2" s="617" t="s">
        <v>138</v>
      </c>
      <c r="AA2" s="76"/>
      <c r="AB2" s="615" t="s">
        <v>177</v>
      </c>
      <c r="AC2" s="78"/>
      <c r="AD2" s="615" t="s">
        <v>74</v>
      </c>
      <c r="AE2" s="78"/>
      <c r="AF2" s="615" t="s">
        <v>152</v>
      </c>
      <c r="AG2" s="78"/>
      <c r="AH2" s="615" t="s">
        <v>125</v>
      </c>
      <c r="AI2" s="78"/>
      <c r="AJ2" s="615" t="s">
        <v>48</v>
      </c>
      <c r="AK2" s="78"/>
      <c r="AL2" s="615" t="s">
        <v>641</v>
      </c>
      <c r="AM2" s="78"/>
      <c r="AN2" s="615" t="s">
        <v>45</v>
      </c>
      <c r="AO2" s="78"/>
      <c r="AP2" s="615" t="s">
        <v>55</v>
      </c>
      <c r="AQ2" s="78"/>
      <c r="AR2" s="615" t="s">
        <v>243</v>
      </c>
      <c r="AT2" s="615" t="s">
        <v>60</v>
      </c>
      <c r="AV2" s="615" t="s">
        <v>63</v>
      </c>
      <c r="AX2" s="615" t="s">
        <v>66</v>
      </c>
      <c r="AZ2" s="618"/>
      <c r="BA2" s="19"/>
      <c r="BB2" s="615" t="s">
        <v>80</v>
      </c>
      <c r="BD2" s="615" t="s">
        <v>77</v>
      </c>
      <c r="BF2" s="616" t="s">
        <v>88</v>
      </c>
      <c r="BH2" s="615" t="s">
        <v>97</v>
      </c>
      <c r="BJ2" s="615" t="s">
        <v>104</v>
      </c>
      <c r="BL2" s="615" t="s">
        <v>584</v>
      </c>
      <c r="BN2" s="615" t="s">
        <v>113</v>
      </c>
      <c r="BP2" s="615" t="s">
        <v>116</v>
      </c>
      <c r="BR2" s="615" t="s">
        <v>119</v>
      </c>
      <c r="BT2" s="615" t="s">
        <v>135</v>
      </c>
      <c r="BV2" s="618"/>
      <c r="BW2" s="19"/>
      <c r="BX2" s="615" t="s">
        <v>146</v>
      </c>
      <c r="BZ2" s="618"/>
      <c r="CA2" s="19"/>
      <c r="CB2" s="618"/>
      <c r="CC2" s="19"/>
      <c r="CD2" s="615" t="s">
        <v>161</v>
      </c>
      <c r="CF2" s="618"/>
      <c r="CG2" s="19"/>
      <c r="CH2" s="615" t="s">
        <v>168</v>
      </c>
      <c r="CJ2" s="615" t="s">
        <v>594</v>
      </c>
      <c r="CL2" s="619"/>
      <c r="CN2" s="615" t="s">
        <v>642</v>
      </c>
      <c r="CP2" s="615" t="s">
        <v>596</v>
      </c>
      <c r="CR2" s="620" t="s">
        <v>643</v>
      </c>
      <c r="CT2" s="620" t="s">
        <v>644</v>
      </c>
      <c r="CV2" s="620" t="s">
        <v>645</v>
      </c>
      <c r="CX2" s="619"/>
      <c r="CZ2" s="621"/>
      <c r="DA2" s="19"/>
      <c r="DB2" s="619"/>
      <c r="DC2" s="78"/>
      <c r="DD2" s="622"/>
      <c r="DE2" s="623" t="s">
        <v>646</v>
      </c>
      <c r="DF2" s="76"/>
    </row>
    <row r="3" ht="12.0" customHeight="1">
      <c r="A3" s="605"/>
      <c r="B3" s="605"/>
      <c r="C3" s="624"/>
      <c r="D3" s="625"/>
      <c r="E3" s="626" t="s">
        <v>647</v>
      </c>
      <c r="F3" s="627" t="s">
        <v>648</v>
      </c>
      <c r="G3" s="627" t="s">
        <v>649</v>
      </c>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c r="AL3" s="627"/>
      <c r="AM3" s="627"/>
      <c r="AN3" s="627"/>
      <c r="AO3" s="627"/>
      <c r="AP3" s="627"/>
      <c r="AQ3" s="627"/>
      <c r="AR3" s="627"/>
      <c r="AS3" s="628"/>
      <c r="AT3" s="627"/>
      <c r="AU3" s="628"/>
      <c r="AV3" s="627"/>
      <c r="AW3" s="628"/>
      <c r="AX3" s="627"/>
      <c r="AY3" s="628"/>
      <c r="AZ3" s="627"/>
      <c r="BA3" s="628"/>
      <c r="BB3" s="627"/>
      <c r="BC3" s="628"/>
      <c r="BD3" s="627"/>
      <c r="BE3" s="628"/>
      <c r="BF3" s="627"/>
      <c r="BG3" s="628"/>
      <c r="BH3" s="627"/>
      <c r="BI3" s="628"/>
      <c r="BJ3" s="627"/>
      <c r="BK3" s="628"/>
      <c r="BL3" s="627"/>
      <c r="BM3" s="628"/>
      <c r="BN3" s="627"/>
      <c r="BO3" s="628"/>
      <c r="BP3" s="627"/>
      <c r="BQ3" s="628"/>
      <c r="BR3" s="627"/>
      <c r="BS3" s="628"/>
      <c r="BT3" s="627"/>
      <c r="BU3" s="628"/>
      <c r="BV3" s="627"/>
      <c r="BW3" s="628"/>
      <c r="BX3" s="627"/>
      <c r="BY3" s="628"/>
      <c r="BZ3" s="627"/>
      <c r="CA3" s="628"/>
      <c r="CB3" s="627"/>
      <c r="CC3" s="628"/>
      <c r="CD3" s="627"/>
      <c r="CE3" s="628"/>
      <c r="CF3" s="627"/>
      <c r="CG3" s="628"/>
      <c r="CH3" s="627"/>
      <c r="CI3" s="628"/>
      <c r="CJ3" s="627"/>
      <c r="CK3" s="628"/>
      <c r="CL3" s="627"/>
      <c r="CM3" s="628"/>
      <c r="CN3" s="627"/>
      <c r="CO3" s="628"/>
      <c r="CP3" s="627"/>
      <c r="CQ3" s="628"/>
      <c r="CR3" s="627"/>
      <c r="CS3" s="628"/>
      <c r="CT3" s="627"/>
      <c r="CU3" s="628"/>
      <c r="CV3" s="627"/>
      <c r="CW3" s="628"/>
      <c r="CX3" s="627"/>
      <c r="CY3" s="628"/>
      <c r="CZ3" s="627"/>
      <c r="DA3" s="628"/>
      <c r="DB3" s="627"/>
      <c r="DC3" s="627"/>
      <c r="DD3" s="629"/>
      <c r="DE3" s="630"/>
      <c r="DF3" s="631"/>
    </row>
    <row r="4" ht="12.0" customHeight="1">
      <c r="A4" s="605"/>
      <c r="B4" s="605"/>
      <c r="C4" s="632" t="s">
        <v>650</v>
      </c>
      <c r="D4" s="66"/>
      <c r="E4" s="633" t="s">
        <v>651</v>
      </c>
      <c r="F4" s="634" t="str">
        <f t="shared" ref="F4:F5" si="1">F9+F12+F15+F18+F21+F24+F27+F30+F33+F36+F39+F42+F45+F48+F51+F54+F57+F60+F63+F66+F69+F72+F75+F78+F81+F84+F87+F90+F93+F96+F99+F102+F105+F108+F111+F114+F117+F120+F123+F126+F129+F132+F135+F138+F141</f>
        <v>112</v>
      </c>
      <c r="G4" s="41"/>
      <c r="H4" s="634" t="str">
        <f t="shared" ref="H4:H5" si="2">H9+H12+H15+H18+H21+H24+H27+H30+H33+H36+H39+H42+H45+H48+H51+H54+H57+H60+H63+H66+H69+H72+H75+H78+H81+H84+H87+H90+H93+H96+H99+H102+H105+H108+H111+H114+H117+H120+H123+H126+H129+H132+H135+H138+H141</f>
        <v>26</v>
      </c>
      <c r="I4" s="41"/>
      <c r="J4" s="634" t="str">
        <f t="shared" ref="J4:J5" si="3">J9+J12+J15+J18+J21+J24+J27+J30+J33+J36+J39+J42+J45+J48+J51+J54+J57+J60+J63+J66+J69+J72+J75+J78+J81+J84+J87+J90+J93+J96+J99+J102+J105+J108+J111+J114+J117+J120+J123+J126+J129+J132+J135+J138+J141</f>
        <v>0</v>
      </c>
      <c r="K4" s="41"/>
      <c r="L4" s="634" t="str">
        <f t="shared" ref="L4:L5" si="4">L9+L12+L15+L18+L21+L24+L27+L30+L33+L36+L39+L42+L45+L48+L51+L54+L57+L60+L63+L66+L69+L72+L75+L78+L81+L84+L87+L90+L93+L96+L99+L102+L105+L108+L111+L114+L117+L120+L123+L126+L129+L132+L135+L138+L141</f>
        <v>70</v>
      </c>
      <c r="M4" s="41"/>
      <c r="N4" s="634" t="str">
        <f t="shared" ref="N4:N5" si="5">N9+N12+N15+N18+N21+N24+N27+N30+N33+N36+N39+N42+N45+N48+N51+N54+N57+N60+N63+N66+N69+N72+N75+N78+N81+N84+N87+N90+N93+N96+N99+N102+N105+N108+N111+N114+N117+N120+N123+N126+N129+N132+N135+N138+N141</f>
        <v>0</v>
      </c>
      <c r="O4" s="41"/>
      <c r="P4" s="634" t="str">
        <f t="shared" ref="P4:P5" si="6">P9+P12+P15+P18+P21+P24+P27+P30+P33+P36+P39+P42+P45+P48+P51+P54+P57+P60+P63+P66+P69+P72+P75+P78+P81+P84+P87+P90+P93+P96+P99+P102+P105+P108+P111+P114+P117+P120+P123+P126+P129+P132+P135+P138+P141</f>
        <v>33</v>
      </c>
      <c r="Q4" s="41"/>
      <c r="R4" s="634" t="str">
        <f t="shared" ref="R4:R5" si="7">R9+R12+R15+R18+R21+R24+R27+R30+R33+R36+R39+R42+R45+R48+R51+R54+R57+R60+R63+R66+R69+R72+R75+R78+R81+R84+R87+R90+R93+R96+R99+R102+R105+R108+R111+R114+R117+R120+R123+R126+R129+R132+R135+R138+R141</f>
        <v>33</v>
      </c>
      <c r="S4" s="41"/>
      <c r="T4" s="634" t="str">
        <f t="shared" ref="T4:T5" si="8">T9+T12+T15+T18+T21+T24+T27+T30+T33+T36+T39+T42+T45+T48+T51+T54+T57+T60+T63+T66+T69+T72+T75+T78+T81+T84+T87+T90+T93+T96+T99+T102+T105+T108+T111+T114+T117+T120+T123+T126+T129+T132+T135+T138+T141</f>
        <v>27</v>
      </c>
      <c r="U4" s="41"/>
      <c r="V4" s="634" t="str">
        <f t="shared" ref="V4:V5" si="9">V9+V12+V15+V18+V21+V24+V27+V30+V33+V36+V39+V42+V45+V48+V51+V54+V57+V60+V63+V66+V69+V72+V75+V78+V81+V84+V87+V90+V93+V96+V99+V102+V105+V108+V111+V114+V117+V120+V123+V126+V129+V132+V135+V138+V141</f>
        <v>144</v>
      </c>
      <c r="W4" s="41"/>
      <c r="X4" s="634" t="str">
        <f t="shared" ref="X4:X5" si="10">X9+X12+X15+X18+X21+X24+X27+X30+X33+X36+X39+X42+X45+X48+X51+X54+X57+X60+X63+X66+X69+X72+X75+X78+X81+X84+X87+X90+X93+X96+X99+X102+X105+X108+X111+X114+X117+X120+X123+X126+X129+X132+X135+X138+X141</f>
        <v>30</v>
      </c>
      <c r="Y4" s="41"/>
      <c r="Z4" s="634" t="str">
        <f t="shared" ref="Z4:Z5" si="11">Z9+Z12+Z15+Z18+Z21+Z24+Z27+Z30+Z33+Z36+Z39+Z42+Z45+Z48+Z51+Z54+Z57+Z60+Z63+Z66+Z69+Z72+Z75+Z78+Z81+Z84+Z87+Z90+Z93+Z96+Z99+Z102+Z105+Z108+Z111+Z114+Z117+Z120+Z123+Z126+Z129+Z132+Z135+Z138+Z141</f>
        <v>25</v>
      </c>
      <c r="AA4" s="41"/>
      <c r="AB4" s="634" t="str">
        <f t="shared" ref="AB4:AB5" si="12">AB9+AB12+AB15+AB18+AB21+AB24+AB27+AB30+AB33+AB36+AB39+AB42+AB45+AB48+AB51+AB54+AB57+AB60+AB63+AB66+AB69+AB72+AB75+AB78+AB81+AB84+AB87+AB90+AB93+AB96+AB99+AB102+AB105+AB108+AB111+AB114+AB117+AB120+AB123+AB126+AB129+AB132+AB135+AB138+AB141</f>
        <v>5</v>
      </c>
      <c r="AC4" s="41"/>
      <c r="AD4" s="634" t="str">
        <f t="shared" ref="AD4:AD5" si="13">AD9+AD12+AD15+AD18+AD21+AD24+AD27+AD30+AD33+AD36+AD39+AD42+AD45+AD48+AD51+AD54+AD57+AD60+AD63+AD66+AD69+AD72+AD75+AD78+AD81+AD84+AD87+AD90+AD93+AD96+AD99+AD102+AD105+AD108+AD111+AD114+AD117+AD120+AD123+AD126+AD129+AD132+AD135+AD138+AD141</f>
        <v>20</v>
      </c>
      <c r="AE4" s="41"/>
      <c r="AF4" s="634" t="str">
        <f t="shared" ref="AF4:AF5" si="14">AF9+AF12+AF15+AF18+AF21+AF24+AF27+AF30+AF33+AF36+AF39+AF42+AF45+AF48+AF51+AF54+AF57+AF60+AF63+AF66+AF69+AF72+AF75+AF78+AF81+AF84+AF87+AF90+AF93+AF96+AF99+AF102+AF105+AF108+AF111+AF114+AF117+AF120+AF123+AF126+AF129+AF132+AF135+AF138+AF141</f>
        <v>39</v>
      </c>
      <c r="AG4" s="41"/>
      <c r="AH4" s="634" t="str">
        <f t="shared" ref="AH4:AH5" si="15">AH9+AH12+AH15+AH18+AH21+AH24+AH27+AH30+AH33+AH36+AH39+AH42+AH45+AH48+AH51+AH54+AH57+AH60+AH63+AH66+AH69+AH72+AH75+AH78+AH81+AH84+AH87+AH90+AH93+AH96+AH99+AH102+AH105+AH108+AH111+AH114+AH117+AH120+AH123+AH126+AH129+AH132+AH135+AH138+AH141</f>
        <v>42</v>
      </c>
      <c r="AI4" s="41"/>
      <c r="AJ4" s="634" t="str">
        <f t="shared" ref="AJ4:AJ5" si="16">AJ9+AJ12+AJ15+AJ18+AJ21+AJ24+AJ27+AJ30+AJ33+AJ36+AJ39+AJ42+AJ45+AJ48+AJ51+AJ54+AJ57+AJ60+AJ63+AJ66+AJ69+AJ72+AJ75+AJ78+AJ81+AJ84+AJ87+AJ90+AJ93+AJ96+AJ99+AJ102+AJ105+AJ108+AJ111+AJ114+AJ117+AJ120+AJ123+AJ126+AJ129+AJ132+AJ135+AJ138+AJ141</f>
        <v>0</v>
      </c>
      <c r="AK4" s="41"/>
      <c r="AL4" s="634" t="str">
        <f t="shared" ref="AL4:AL5" si="17">AL9+AL12+AL15+AL18+AL21+AL24+AL27+AL30+AL33+AL36+AL39+AL42+AL45+AL48+AL51+AL54+AL57+AL60+AL63+AL66+AL69+AL72+AL75+AL78+AL81+AL84+AL87+AL90+AL93+AL96+AL99+AL102+AL105+AL108+AL111+AL114+AL117+AL120+AL123+AL126+AL129+AL132+AL135+AL138+AL141</f>
        <v>37</v>
      </c>
      <c r="AM4" s="41"/>
      <c r="AN4" s="634" t="str">
        <f t="shared" ref="AN4:AN5" si="18">AN9+AN12+AN15+AN18+AN21+AN24+AN27+AN30+AN33+AN36+AN39+AN42+AN45+AN48+AN51+AN54+AN57+AN60+AN63+AN66+AN69+AN72+AN75+AN78+AN81+AN84+AN87+AN90+AN93+AN96+AN99+AN102+AN105+AN108+AN111+AN114+AN117+AN120+AN123+AN126+AN129+AN132+AN135+AN138+AN141</f>
        <v>0</v>
      </c>
      <c r="AO4" s="41"/>
      <c r="AP4" s="634" t="str">
        <f t="shared" ref="AP4:AP5" si="19">AP9+AP12+AP15+AP18+AP21+AP24+AP27+AP30+AP33+AP36+AP39+AP42+AP45+AP48+AP51+AP54+AP57+AP60+AP63+AP66+AP69+AP72+AP75+AP78+AP81+AP84+AP87+AP90+AP93+AP96+AP99+AP102+AP105+AP108+AP111+AP114+AP117+AP120+AP123+AP126+AP129+AP132+AP135+AP138+AP141</f>
        <v>10</v>
      </c>
      <c r="AQ4" s="41"/>
      <c r="AR4" s="634" t="str">
        <f t="shared" ref="AR4:AR5" si="20">AR9+AR12+AR15+AR18+AR21+AR24+AR27+AR30+AR33+AR36+AR39+AR42+AR45+AR48+AR51+AR54+AR57+AR60+AR63+AR66+AR69+AR72+AR75+AR78+AR81+AR84+AR87+AR90+AR93+AR96+AR99+AR102+AR105+AR108+AR111+AR114+AR117+AR120+AR123+AR126+AR129+AR132+AR135+AR138+AR141</f>
        <v>0</v>
      </c>
      <c r="AS4" s="41"/>
      <c r="AT4" s="634" t="str">
        <f t="shared" ref="AT4:AT5" si="21">AT9+AT12+AT15+AT18+AT21+AT24+AT27+AT30+AT33+AT36+AT39+AT42+AT45+AT48+AT51+AT54+AT57+AT60+AT63+AT66+AT69+AT72+AT75+AT78+AT81+AT84+AT87+AT90+AT93+AT96+AT99+AT102+AT105+AT108+AT111+AT114+AT117+AT120+AT123+AT126+AT129+AT132+AT135+AT138+AT141</f>
        <v>0</v>
      </c>
      <c r="AU4" s="41"/>
      <c r="AV4" s="634" t="str">
        <f t="shared" ref="AV4:AV5" si="22">AV9+AV12+AV15+AV18+AV21+AV24+AV27+AV30+AV33+AV36+AV39+AV42+AV45+AV48+AV51+AV54+AV57+AV60+AV63+AV66+AV69+AV72+AV75+AV78+AV81+AV84+AV87+AV90+AV93+AV96+AV99+AV102+AV105+AV108+AV111+AV114+AV117+AV120+AV123+AV126+AV129+AV132+AV135+AV138+AV141</f>
        <v>0</v>
      </c>
      <c r="AW4" s="41"/>
      <c r="AX4" s="634" t="str">
        <f t="shared" ref="AX4:AX5" si="23">AX9+AX12+AX15+AX18+AX21+AX24+AX27+AX30+AX33+AX36+AX39+AX42+AX45+AX48+AX51+AX54+AX57+AX60+AX63+AX66+AX69+AX72+AX75+AX78+AX81+AX84+AX87+AX90+AX93+AX96+AX99+AX102+AX105+AX108+AX111+AX114+AX117+AX120+AX123+AX126+AX129+AX132+AX135+AX138+AX141</f>
        <v>0</v>
      </c>
      <c r="AY4" s="41"/>
      <c r="AZ4" s="634" t="str">
        <f t="shared" ref="AZ4:AZ5" si="24">AZ9+AZ12+AZ15+AZ18+AZ21+AZ24+AZ27+AZ30+AZ33+AZ36+AZ39+AZ42+AZ45+AZ48+AZ51+AZ54+AZ57+AZ60+AZ63+AZ66+AZ69+AZ72+AZ75+AZ78+AZ81+AZ84+AZ87+AZ90+AZ93+AZ96+AZ99+AZ102+AZ105+AZ108+AZ111+AZ114+AZ117+AZ120+AZ123+AZ126+AZ129+AZ132+AZ135+AZ138+AZ141</f>
        <v>0</v>
      </c>
      <c r="BA4" s="41"/>
      <c r="BB4" s="634" t="str">
        <f t="shared" ref="BB4:BB5" si="25">BB9+BB12+BB15+BB18+BB21+BB24+BB27+BB30+BB33+BB36+BB39+BB42+BB45+BB48+BB51+BB54+BB57+BB60+BB63+BB66+BB69+BB72+BB75+BB78+BB81+BB84+BB87+BB90+BB93+BB96+BB99+BB102+BB105+BB108+BB111+BB114+BB117+BB120+BB123+BB126+BB129+BB132+BB135+BB138+BB141</f>
        <v>20</v>
      </c>
      <c r="BC4" s="41"/>
      <c r="BD4" s="634" t="str">
        <f t="shared" ref="BD4:BD5" si="26">BD9+BD12+BD15+BD18+BD21+BD24+BD27+BD30+BD33+BD36+BD39+BD42+BD45+BD48+BD51+BD54+BD57+BD60+BD63+BD66+BD69+BD72+BD75+BD78+BD81+BD84+BD87+BD90+BD93+BD96+BD99+BD102+BD105+BD108+BD111+BD114+BD117+BD120+BD123+BD126+BD129+BD132+BD135+BD138+BD141</f>
        <v>0</v>
      </c>
      <c r="BE4" s="41"/>
      <c r="BF4" s="634" t="str">
        <f t="shared" ref="BF4:BF5" si="27">BF9+BF12+BF15+BF18+BF21+BF24+BF27+BF30+BF33+BF36+BF39+BF42+BF45+BF48+BF51+BF54+BF57+BF60+BF63+BF66+BF69+BF72+BF75+BF78+BF81+BF84+BF87+BF90+BF93+BF96+BF99+BF102+BF105+BF108+BF111+BF114+BF117+BF120+BF123+BF126+BF129+BF132+BF135+BF138+BF141</f>
        <v>0</v>
      </c>
      <c r="BG4" s="41"/>
      <c r="BH4" s="634" t="str">
        <f t="shared" ref="BH4:BH5" si="28">BH9+BH12+BH15+BH18+BH21+BH24+BH27+BH30+BH33+BH36+BH39+BH42+BH45+BH48+BH51+BH54+BH57+BH60+BH63+BH66+BH69+BH72+BH75+BH78+BH81+BH84+BH87+BH90+BH93+BH96+BH99+BH102+BH105+BH108+BH111+BH114+BH117+BH120+BH123+BH126+BH129+BH132+BH135+BH138+BH141</f>
        <v>0</v>
      </c>
      <c r="BI4" s="41"/>
      <c r="BJ4" s="634" t="str">
        <f t="shared" ref="BJ4:BJ5" si="29">BJ9+BJ12+BJ15+BJ18+BJ21+BJ24+BJ27+BJ30+BJ33+BJ36+BJ39+BJ42+BJ45+BJ48+BJ51+BJ54+BJ57+BJ60+BJ63+BJ66+BJ69+BJ72+BJ75+BJ78+BJ81+BJ84+BJ87+BJ90+BJ93+BJ96+BJ99+BJ102+BJ105+BJ108+BJ111+BJ114+BJ117+BJ120+BJ123+BJ126+BJ129+BJ132+BJ135+BJ138+BJ141</f>
        <v>0</v>
      </c>
      <c r="BK4" s="41"/>
      <c r="BL4" s="634" t="str">
        <f t="shared" ref="BL4:BL5" si="30">BL9+BL12+BL15+BL18+BL21+BL24+BL27+BL30+BL33+BL36+BL39+BL42+BL45+BL48+BL51+BL54+BL57+BL60+BL63+BL66+BL69+BL72+BL75+BL78+BL81+BL84+BL87+BL90+BL93+BL96+BL99+BL102+BL105+BL108+BL111+BL114+BL117+BL120+BL123+BL126+BL129+BL132+BL135+BL138+BL141</f>
        <v>10</v>
      </c>
      <c r="BM4" s="41"/>
      <c r="BN4" s="634" t="str">
        <f t="shared" ref="BN4:BN5" si="31">BN9+BN12+BN15+BN18+BN21+BN24+BN27+BN30+BN33+BN36+BN39+BN42+BN45+BN48+BN51+BN54+BN57+BN60+BN63+BN66+BN69+BN72+BN75+BN78+BN81+BN84+BN87+BN90+BN93+BN96+BN99+BN102+BN105+BN108+BN111+BN114+BN117+BN120+BN123+BN126+BN129+BN132+BN135+BN138+BN141</f>
        <v>0</v>
      </c>
      <c r="BO4" s="41"/>
      <c r="BP4" s="634" t="str">
        <f t="shared" ref="BP4:BP5" si="32">BP9+BP12+BP15+BP18+BP21+BP24+BP27+BP30+BP33+BP36+BP39+BP42+BP45+BP48+BP51+BP54+BP57+BP60+BP63+BP66+BP69+BP72+BP75+BP78+BP81+BP84+BP87+BP90+BP93+BP96+BP99+BP102+BP105+BP108+BP111+BP114+BP117+BP120+BP123+BP126+BP129+BP132+BP135+BP138+BP141</f>
        <v>0</v>
      </c>
      <c r="BQ4" s="41"/>
      <c r="BR4" s="634" t="str">
        <f t="shared" ref="BR4:BR5" si="33">BR9+BR12+BR15+BR18+BR21+BR24+BR27+BR30+BR33+BR36+BR39+BR42+BR45+BR48+BR51+BR54+BR57+BR60+BR63+BR66+BR69+BR72+BR75+BR78+BR81+BR84+BR87+BR90+BR93+BR96+BR99+BR102+BR105+BR108+BR111+BR114+BR117+BR120+BR123+BR126+BR129+BR132+BR135+BR138+BR141</f>
        <v>0</v>
      </c>
      <c r="BS4" s="41"/>
      <c r="BT4" s="634" t="str">
        <f t="shared" ref="BT4:BT5" si="34">BT9+BT12+BT15+BT18+BT21+BT24+BT27+BT30+BT33+BT36+BT39+BT42+BT45+BT48+BT51+BT54+BT57+BT60+BT63+BT66+BT69+BT72+BT75+BT78+BT81+BT84+BT87+BT90+BT93+BT96+BT99+BT102+BT105+BT108+BT111+BT114+BT117+BT120+BT123+BT126+BT129+BT132+BT135+BT138+BT141</f>
        <v>0</v>
      </c>
      <c r="BU4" s="41"/>
      <c r="BV4" s="634" t="str">
        <f t="shared" ref="BV4:BV5" si="35">BV9+BV12+BV15+BV18+BV21+BV24+BV27+BV30+BV33+BV36+BV39+BV42+BV45+BV48+BV51+BV54+BV57+BV60+BV63+BV66+BV69+BV72+BV75+BV78+BV81+BV84+BV87+BV90+BV93+BV96+BV99+BV102+BV105+BV108+BV111+BV114+BV117+BV120+BV123+BV126+BV129+BV132+BV135+BV138+BV141</f>
        <v>0</v>
      </c>
      <c r="BW4" s="41"/>
      <c r="BX4" s="634" t="str">
        <f t="shared" ref="BX4:BX5" si="36">BX9+BX12+BX15+BX18+BX21+BX24+BX27+BX30+BX33+BX36+BX39+BX42+BX45+BX48+BX51+BX54+BX57+BX60+BX63+BX66+BX69+BX72+BX75+BX78+BX81+BX84+BX87+BX90+BX93+BX96+BX99+BX102+BX105+BX108+BX111+BX114+BX117+BX120+BX123+BX126+BX129+BX132+BX135+BX138+BX141</f>
        <v>30</v>
      </c>
      <c r="BY4" s="41"/>
      <c r="BZ4" s="634" t="str">
        <f t="shared" ref="BZ4:BZ5" si="37">BZ9+BZ12+BZ15+BZ18+BZ21+BZ24+BZ27+BZ30+BZ33+BZ36+BZ39+BZ42+BZ45+BZ48+BZ51+BZ54+BZ57+BZ60+BZ63+BZ66+BZ69+BZ72+BZ75+BZ78+BZ81+BZ84+BZ87+BZ90+BZ93+BZ96+BZ99+BZ102+BZ105+BZ108+BZ111+BZ114+BZ117+BZ120+BZ123+BZ126+BZ129+BZ132+BZ135+BZ138+BZ141</f>
        <v>0</v>
      </c>
      <c r="CA4" s="41"/>
      <c r="CB4" s="634" t="str">
        <f t="shared" ref="CB4:CB5" si="38">CB9+CB12+CB15+CB18+CB21+CB24+CB27+CB30+CB33+CB36+CB39+CB42+CB45+CB48+CB51+CB54+CB57+CB60+CB63+CB66+CB69+CB72+CB75+CB78+CB81+CB84+CB87+CB90+CB93+CB96+CB99+CB102+CB105+CB108+CB111+CB114+CB117+CB120+CB123+CB126+CB129+CB132+CB135+CB138+CB141</f>
        <v>0</v>
      </c>
      <c r="CC4" s="41"/>
      <c r="CD4" s="634" t="str">
        <f t="shared" ref="CD4:CD5" si="39">CD9+CD12+CD15+CD18+CD21+CD24+CD27+CD30+CD33+CD36+CD39+CD42+CD45+CD48+CD51+CD54+CD57+CD60+CD63+CD66+CD69+CD72+CD75+CD78+CD81+CD84+CD87+CD90+CD93+CD96+CD99+CD102+CD105+CD108+CD111+CD114+CD117+CD120+CD123+CD126+CD129+CD132+CD135+CD138+CD141</f>
        <v>5</v>
      </c>
      <c r="CE4" s="41"/>
      <c r="CF4" s="634" t="str">
        <f t="shared" ref="CF4:CF5" si="40">CF9+CF12+CF15+CF18+CF21+CF24+CF27+CF30+CF33+CF36+CF39+CF42+CF45+CF48+CF51+CF54+CF57+CF60+CF63+CF66+CF69+CF72+CF75+CF78+CF81+CF84+CF87+CF90+CF93+CF96+CF99+CF102+CF105+CF108+CF111+CF114+CF117+CF120+CF123+CF126+CF129+CF132+CF135+CF138+CF141</f>
        <v>0</v>
      </c>
      <c r="CG4" s="41"/>
      <c r="CH4" s="634" t="str">
        <f t="shared" ref="CH4:CH5" si="41">CH9+CH12+CH15+CH18+CH21+CH24+CH27+CH30+CH33+CH36+CH39+CH42+CH45+CH48+CH51+CH54+CH57+CH60+CH63+CH66+CH69+CH72+CH75+CH78+CH81+CH84+CH87+CH90+CH93+CH96+CH99+CH102+CH105+CH108+CH111+CH114+CH117+CH120+CH123+CH126+CH129+CH132+CH135+CH138+CH141</f>
        <v>0</v>
      </c>
      <c r="CI4" s="41"/>
      <c r="CJ4" s="634" t="str">
        <f t="shared" ref="CJ4:CJ5" si="42">CJ9+CJ12+CJ15+CJ18+CJ21+CJ24+CJ27+CJ30+CJ33+CJ36+CJ39+CJ42+CJ45+CJ48+CJ51+CJ54+CJ57+CJ60+CJ63+CJ66+CJ69+CJ72+CJ75+CJ78+CJ81+CJ84+CJ87+CJ90+CJ93+CJ96+CJ99+CJ102+CJ105+CJ108+CJ111+CJ114+CJ117+CJ120+CJ123+CJ126+CJ129+CJ132+CJ135+CJ138+CJ141</f>
        <v>0</v>
      </c>
      <c r="CK4" s="41"/>
      <c r="CL4" s="634" t="str">
        <f t="shared" ref="CL4:CL5" si="43">CL9+CL12+CL15+CL18+CL21+CL24+CL27+CL30+CL33+CL36+CL39+CL42+CL45+CL48+CL51+CL54+CL57+CL60+CL63+CL66+CL69+CL72+CL75+CL78+CL81+CL84+CL87+CL90+CL93+CL96+CL99+CL102+CL105+CL108+CL111+CL114+CL117+CL120+CL123+CL126+CL129+CL132+CL135+CL138+CL141</f>
        <v>0</v>
      </c>
      <c r="CM4" s="41"/>
      <c r="CN4" s="634" t="str">
        <f t="shared" ref="CN4:CN5" si="44">CN9+CN12+CN15+CN18+CN21+CN24+CN27+CN30+CN33+CN36+CN39+CN42+CN45+CN48+CN51+CN54+CN57+CN60+CN63+CN66+CN69+CN72+CN75+CN78+CN81+CN84+CN87+CN90+CN93+CN96+CN99+CN102+CN105+CN108+CN111+CN114+CN117+CN120+CN123+CN126+CN129+CN132+CN135+CN138+CN141</f>
        <v>15</v>
      </c>
      <c r="CO4" s="41"/>
      <c r="CP4" s="634" t="str">
        <f t="shared" ref="CP4:CP5" si="45">CP9+CP12+CP15+CP18+CP21+CP24+CP27+CP30+CP33+CP36+CP39+CP42+CP45+CP48+CP51+CP54+CP57+CP60+CP63+CP66+CP69+CP72+CP75+CP78+CP81+CP84+CP87+CP90+CP93+CP96+CP99+CP102+CP105+CP108+CP111+CP114+CP117+CP120+CP123+CP126+CP129+CP132+CP135+CP138+CP141</f>
        <v>0</v>
      </c>
      <c r="CQ4" s="41"/>
      <c r="CR4" s="634" t="str">
        <f t="shared" ref="CR4:CR5" si="46">CR9+CR12+CR15+CR18+CR21+CR24+CR27+CR30+CR33+CR36+CR39+CR42+CR45+CR48+CR51+CR54+CR57+CR60+CR63+CR66+CR69+CR72+CR75+CR78+CR81+CR84+CR87+CR90+CR93+CR96+CR99+CR102+CR105+CR108+CR111+CR114+CR117+CR120+CR123+CR126+CR129+CR132+CR135+CR138+CR141</f>
        <v>0</v>
      </c>
      <c r="CS4" s="41"/>
      <c r="CT4" s="634" t="str">
        <f t="shared" ref="CT4:CT5" si="47">CT9+CT12+CT15+CT18+CT21+CT24+CT27+CT30+CT33+CT36+CT39+CT42+CT45+CT48+CT51+CT54+CT57+CT60+CT63+CT66+CT69+CT72+CT75+CT78+CT81+CT84+CT87+CT90+CT93+CT96+CT99+CT102+CT105+CT108+CT111+CT114+CT117+CT120+CT123+CT126+CT129+CT132+CT135+CT138+CT141</f>
        <v>0</v>
      </c>
      <c r="CU4" s="41"/>
      <c r="CV4" s="634" t="str">
        <f t="shared" ref="CV4:CV5" si="48">CV9+CV12+CV15+CV18+CV21+CV24+CV27+CV30+CV33+CV36+CV39+CV42+CV45+CV48+CV51+CV54+CV57+CV60+CV63+CV66+CV69+CV72+CV75+CV78+CV81+CV84+CV87+CV90+CV93+CV96+CV99+CV102+CV105+CV108+CV111+CV114+CV117+CV120+CV123+CV126+CV129+CV132+CV135+CV138+CV141</f>
        <v>0</v>
      </c>
      <c r="CW4" s="41"/>
      <c r="CX4" s="634" t="str">
        <f t="shared" ref="CX4:CX5" si="49">CX9+CX12+CX15+CX18+CX21+CX24+CX27+CX30+CX33+CX36+CX39+CX42+CX45+CX48+CX51+CX54+CX57+CX60+CX63+CX66+CX69+CX72+CX75+CX78+CX81+CX84+CX87+CX90+CX93+CX96+CX99+CX102+CX105+CX108+CX111+CX114+CX117+CX120+CX123+CX126+CX129+CX132+CX135+CX138+CX141</f>
        <v>0</v>
      </c>
      <c r="CY4" s="41"/>
      <c r="CZ4" s="635"/>
      <c r="DA4" s="41"/>
      <c r="DB4" s="635"/>
      <c r="DC4" s="41"/>
      <c r="DD4" s="636"/>
      <c r="DE4" s="637" t="str">
        <f t="shared" ref="DE4:DE143" si="50">DB4+CZ4+CX4+CV4+CT4+CR4+CP4+CN4+CL4+CJ4+CH4+CF4+CD4+CB4+BZ4+BX4+BV4+BT4+BR4+BP4+BN4+BL4+BJ4+BH4+BF4+BD4+BB4+AZ4+AX4+AV4+AT4+AR4+AP4+AN4+AL4+AJ4+AH4+AF4+AD4+AB4+Z4+X4+V4+T4+R4+P4+N4+L4+J4+H4+F4</f>
        <v>733</v>
      </c>
      <c r="DF4" s="638"/>
    </row>
    <row r="5" ht="12.0" customHeight="1">
      <c r="A5" s="605"/>
      <c r="B5" s="605"/>
      <c r="C5" s="639"/>
      <c r="D5" s="78"/>
      <c r="E5" s="640" t="s">
        <v>652</v>
      </c>
      <c r="F5" s="641" t="str">
        <f t="shared" si="1"/>
        <v>5</v>
      </c>
      <c r="G5" s="41"/>
      <c r="H5" s="641" t="str">
        <f t="shared" si="2"/>
        <v>20</v>
      </c>
      <c r="I5" s="41"/>
      <c r="J5" s="641" t="str">
        <f t="shared" si="3"/>
        <v>0</v>
      </c>
      <c r="K5" s="41"/>
      <c r="L5" s="641" t="str">
        <f t="shared" si="4"/>
        <v>0</v>
      </c>
      <c r="M5" s="41"/>
      <c r="N5" s="641" t="str">
        <f t="shared" si="5"/>
        <v>0</v>
      </c>
      <c r="O5" s="41"/>
      <c r="P5" s="641" t="str">
        <f t="shared" si="6"/>
        <v>0</v>
      </c>
      <c r="Q5" s="41"/>
      <c r="R5" s="641" t="str">
        <f t="shared" si="7"/>
        <v>0</v>
      </c>
      <c r="S5" s="41"/>
      <c r="T5" s="641" t="str">
        <f t="shared" si="8"/>
        <v>0</v>
      </c>
      <c r="U5" s="41"/>
      <c r="V5" s="641" t="str">
        <f t="shared" si="9"/>
        <v>10</v>
      </c>
      <c r="W5" s="41"/>
      <c r="X5" s="641" t="str">
        <f t="shared" si="10"/>
        <v>0</v>
      </c>
      <c r="Y5" s="41"/>
      <c r="Z5" s="641" t="str">
        <f t="shared" si="11"/>
        <v>10</v>
      </c>
      <c r="AA5" s="41"/>
      <c r="AB5" s="641" t="str">
        <f t="shared" si="12"/>
        <v>0</v>
      </c>
      <c r="AC5" s="41"/>
      <c r="AD5" s="641" t="str">
        <f t="shared" si="13"/>
        <v>10</v>
      </c>
      <c r="AE5" s="41"/>
      <c r="AF5" s="641" t="str">
        <f t="shared" si="14"/>
        <v>5</v>
      </c>
      <c r="AG5" s="41"/>
      <c r="AH5" s="641" t="str">
        <f t="shared" si="15"/>
        <v>20</v>
      </c>
      <c r="AI5" s="41"/>
      <c r="AJ5" s="641" t="str">
        <f t="shared" si="16"/>
        <v>0</v>
      </c>
      <c r="AK5" s="41"/>
      <c r="AL5" s="641" t="str">
        <f t="shared" si="17"/>
        <v>0</v>
      </c>
      <c r="AM5" s="41"/>
      <c r="AN5" s="641" t="str">
        <f t="shared" si="18"/>
        <v>0</v>
      </c>
      <c r="AO5" s="41"/>
      <c r="AP5" s="641" t="str">
        <f t="shared" si="19"/>
        <v>0</v>
      </c>
      <c r="AQ5" s="41"/>
      <c r="AR5" s="641" t="str">
        <f t="shared" si="20"/>
        <v>0</v>
      </c>
      <c r="AS5" s="41"/>
      <c r="AT5" s="641" t="str">
        <f t="shared" si="21"/>
        <v>0</v>
      </c>
      <c r="AU5" s="41"/>
      <c r="AV5" s="641" t="str">
        <f t="shared" si="22"/>
        <v>0</v>
      </c>
      <c r="AW5" s="41"/>
      <c r="AX5" s="641" t="str">
        <f t="shared" si="23"/>
        <v>0</v>
      </c>
      <c r="AY5" s="41"/>
      <c r="AZ5" s="641" t="str">
        <f t="shared" si="24"/>
        <v>0</v>
      </c>
      <c r="BA5" s="41"/>
      <c r="BB5" s="641" t="str">
        <f t="shared" si="25"/>
        <v>0</v>
      </c>
      <c r="BC5" s="41"/>
      <c r="BD5" s="641" t="str">
        <f t="shared" si="26"/>
        <v>0</v>
      </c>
      <c r="BE5" s="41"/>
      <c r="BF5" s="641" t="str">
        <f t="shared" si="27"/>
        <v>0</v>
      </c>
      <c r="BG5" s="41"/>
      <c r="BH5" s="641" t="str">
        <f t="shared" si="28"/>
        <v>0</v>
      </c>
      <c r="BI5" s="41"/>
      <c r="BJ5" s="641" t="str">
        <f t="shared" si="29"/>
        <v>0</v>
      </c>
      <c r="BK5" s="41"/>
      <c r="BL5" s="641" t="str">
        <f t="shared" si="30"/>
        <v>0</v>
      </c>
      <c r="BM5" s="41"/>
      <c r="BN5" s="641" t="str">
        <f t="shared" si="31"/>
        <v>0</v>
      </c>
      <c r="BO5" s="41"/>
      <c r="BP5" s="641" t="str">
        <f t="shared" si="32"/>
        <v>0</v>
      </c>
      <c r="BQ5" s="41"/>
      <c r="BR5" s="641" t="str">
        <f t="shared" si="33"/>
        <v>0</v>
      </c>
      <c r="BS5" s="41"/>
      <c r="BT5" s="641" t="str">
        <f t="shared" si="34"/>
        <v>0</v>
      </c>
      <c r="BU5" s="41"/>
      <c r="BV5" s="641" t="str">
        <f t="shared" si="35"/>
        <v>0</v>
      </c>
      <c r="BW5" s="41"/>
      <c r="BX5" s="641" t="str">
        <f t="shared" si="36"/>
        <v>0</v>
      </c>
      <c r="BY5" s="41"/>
      <c r="BZ5" s="641" t="str">
        <f t="shared" si="37"/>
        <v>0</v>
      </c>
      <c r="CA5" s="41"/>
      <c r="CB5" s="641" t="str">
        <f t="shared" si="38"/>
        <v>0</v>
      </c>
      <c r="CC5" s="41"/>
      <c r="CD5" s="641" t="str">
        <f t="shared" si="39"/>
        <v>0</v>
      </c>
      <c r="CE5" s="41"/>
      <c r="CF5" s="641" t="str">
        <f t="shared" si="40"/>
        <v>0</v>
      </c>
      <c r="CG5" s="41"/>
      <c r="CH5" s="641" t="str">
        <f t="shared" si="41"/>
        <v>0</v>
      </c>
      <c r="CI5" s="41"/>
      <c r="CJ5" s="641" t="str">
        <f t="shared" si="42"/>
        <v>0</v>
      </c>
      <c r="CK5" s="41"/>
      <c r="CL5" s="641" t="str">
        <f t="shared" si="43"/>
        <v>0</v>
      </c>
      <c r="CM5" s="41"/>
      <c r="CN5" s="641" t="str">
        <f t="shared" si="44"/>
        <v>0</v>
      </c>
      <c r="CO5" s="41"/>
      <c r="CP5" s="641" t="str">
        <f t="shared" si="45"/>
        <v>0</v>
      </c>
      <c r="CQ5" s="41"/>
      <c r="CR5" s="641" t="str">
        <f t="shared" si="46"/>
        <v>0</v>
      </c>
      <c r="CS5" s="41"/>
      <c r="CT5" s="641" t="str">
        <f t="shared" si="47"/>
        <v>0</v>
      </c>
      <c r="CU5" s="41"/>
      <c r="CV5" s="641" t="str">
        <f t="shared" si="48"/>
        <v>0</v>
      </c>
      <c r="CW5" s="41"/>
      <c r="CX5" s="641" t="str">
        <f t="shared" si="49"/>
        <v>0</v>
      </c>
      <c r="CY5" s="41"/>
      <c r="CZ5" s="606"/>
      <c r="DA5" s="41"/>
      <c r="DB5" s="606"/>
      <c r="DC5" s="41"/>
      <c r="DD5" s="636"/>
      <c r="DE5" s="637" t="str">
        <f t="shared" si="50"/>
        <v>80</v>
      </c>
      <c r="DF5" s="638"/>
    </row>
    <row r="6" ht="12.0" customHeight="1">
      <c r="A6" s="605"/>
      <c r="B6" s="605"/>
      <c r="C6" s="639"/>
      <c r="D6" s="78"/>
      <c r="E6" s="640" t="s">
        <v>383</v>
      </c>
      <c r="F6" s="642" t="str">
        <f>F4+F5</f>
        <v>117</v>
      </c>
      <c r="G6" s="643"/>
      <c r="H6" s="642" t="str">
        <f>H4+H5</f>
        <v>46</v>
      </c>
      <c r="I6" s="643"/>
      <c r="J6" s="642" t="str">
        <f>J4+J5</f>
        <v>0</v>
      </c>
      <c r="K6" s="643"/>
      <c r="L6" s="642" t="str">
        <f>L4+L5</f>
        <v>70</v>
      </c>
      <c r="M6" s="643"/>
      <c r="N6" s="642" t="str">
        <f>N4+N5</f>
        <v>0</v>
      </c>
      <c r="O6" s="643"/>
      <c r="P6" s="642" t="str">
        <f>P4+P5</f>
        <v>33</v>
      </c>
      <c r="Q6" s="643"/>
      <c r="R6" s="642" t="str">
        <f>R4+R5</f>
        <v>33</v>
      </c>
      <c r="S6" s="643"/>
      <c r="T6" s="642" t="str">
        <f>T4+T5</f>
        <v>27</v>
      </c>
      <c r="U6" s="643"/>
      <c r="V6" s="642" t="str">
        <f>V4+V5</f>
        <v>154</v>
      </c>
      <c r="W6" s="643"/>
      <c r="X6" s="642" t="str">
        <f>X4+X5</f>
        <v>30</v>
      </c>
      <c r="Y6" s="643"/>
      <c r="Z6" s="642" t="str">
        <f>Z4+Z5</f>
        <v>35</v>
      </c>
      <c r="AA6" s="643"/>
      <c r="AB6" s="642" t="str">
        <f>AB4+AB5</f>
        <v>5</v>
      </c>
      <c r="AC6" s="643"/>
      <c r="AD6" s="642" t="str">
        <f>AD4+AD5</f>
        <v>30</v>
      </c>
      <c r="AE6" s="643"/>
      <c r="AF6" s="642" t="str">
        <f>AF4+AF5</f>
        <v>44</v>
      </c>
      <c r="AG6" s="643"/>
      <c r="AH6" s="642" t="str">
        <f>AH4+AH5</f>
        <v>62</v>
      </c>
      <c r="AI6" s="643"/>
      <c r="AJ6" s="642" t="str">
        <f>AJ4+AJ5</f>
        <v>0</v>
      </c>
      <c r="AK6" s="643"/>
      <c r="AL6" s="642" t="str">
        <f>AL4+AL5</f>
        <v>37</v>
      </c>
      <c r="AM6" s="643"/>
      <c r="AN6" s="642" t="str">
        <f>AN4+AN5</f>
        <v>0</v>
      </c>
      <c r="AO6" s="643"/>
      <c r="AP6" s="642" t="str">
        <f>AP4+AP5</f>
        <v>10</v>
      </c>
      <c r="AQ6" s="643"/>
      <c r="AR6" s="642" t="str">
        <f>AR4+AR5</f>
        <v>0</v>
      </c>
      <c r="AS6" s="643"/>
      <c r="AT6" s="642" t="str">
        <f>AT4+AT5</f>
        <v>0</v>
      </c>
      <c r="AU6" s="643"/>
      <c r="AV6" s="642" t="str">
        <f>AV4+AV5</f>
        <v>0</v>
      </c>
      <c r="AW6" s="643"/>
      <c r="AX6" s="642" t="str">
        <f>AX4+AX5</f>
        <v>0</v>
      </c>
      <c r="AY6" s="643"/>
      <c r="AZ6" s="642" t="str">
        <f>AZ4+AZ5</f>
        <v>0</v>
      </c>
      <c r="BA6" s="643"/>
      <c r="BB6" s="642" t="str">
        <f>BB4+BB5</f>
        <v>20</v>
      </c>
      <c r="BC6" s="643"/>
      <c r="BD6" s="642" t="str">
        <f>BD4+BD5</f>
        <v>0</v>
      </c>
      <c r="BE6" s="643"/>
      <c r="BF6" s="642" t="str">
        <f>BF4+BF5</f>
        <v>0</v>
      </c>
      <c r="BG6" s="643"/>
      <c r="BH6" s="642" t="str">
        <f>BH4+BH5</f>
        <v>0</v>
      </c>
      <c r="BI6" s="643"/>
      <c r="BJ6" s="642" t="str">
        <f>BJ4+BJ5</f>
        <v>0</v>
      </c>
      <c r="BK6" s="643"/>
      <c r="BL6" s="642" t="str">
        <f>BL4+BL5</f>
        <v>10</v>
      </c>
      <c r="BM6" s="643"/>
      <c r="BN6" s="642" t="str">
        <f>BN4+BN5</f>
        <v>0</v>
      </c>
      <c r="BO6" s="643"/>
      <c r="BP6" s="642" t="str">
        <f>BP4+BP5</f>
        <v>0</v>
      </c>
      <c r="BQ6" s="643"/>
      <c r="BR6" s="642" t="str">
        <f>BR4+BR5</f>
        <v>0</v>
      </c>
      <c r="BS6" s="643"/>
      <c r="BT6" s="642" t="str">
        <f>BT4+BT5</f>
        <v>0</v>
      </c>
      <c r="BU6" s="643"/>
      <c r="BV6" s="642" t="str">
        <f>BV4+BV5</f>
        <v>0</v>
      </c>
      <c r="BW6" s="643"/>
      <c r="BX6" s="642" t="str">
        <f>BX4+BX5</f>
        <v>30</v>
      </c>
      <c r="BY6" s="643"/>
      <c r="BZ6" s="642" t="str">
        <f>BZ4+BZ5</f>
        <v>0</v>
      </c>
      <c r="CA6" s="643"/>
      <c r="CB6" s="642" t="str">
        <f>CB4+CB5</f>
        <v>0</v>
      </c>
      <c r="CC6" s="643"/>
      <c r="CD6" s="642" t="str">
        <f>CD4+CD5</f>
        <v>5</v>
      </c>
      <c r="CE6" s="643"/>
      <c r="CF6" s="642" t="str">
        <f>CF4+CF5</f>
        <v>0</v>
      </c>
      <c r="CG6" s="643"/>
      <c r="CH6" s="642" t="str">
        <f>CH4+CH5</f>
        <v>0</v>
      </c>
      <c r="CI6" s="643"/>
      <c r="CJ6" s="642" t="str">
        <f>CJ4+CJ5</f>
        <v>0</v>
      </c>
      <c r="CK6" s="643"/>
      <c r="CL6" s="642" t="str">
        <f>CL4+CL5</f>
        <v>0</v>
      </c>
      <c r="CM6" s="643"/>
      <c r="CN6" s="642" t="str">
        <f>CN4+CN5</f>
        <v>15</v>
      </c>
      <c r="CO6" s="643"/>
      <c r="CP6" s="642" t="str">
        <f>CP4+CP5</f>
        <v>0</v>
      </c>
      <c r="CQ6" s="643"/>
      <c r="CR6" s="642" t="str">
        <f>CR4+CR5</f>
        <v>0</v>
      </c>
      <c r="CS6" s="643"/>
      <c r="CT6" s="642" t="str">
        <f>CT4+CT5</f>
        <v>0</v>
      </c>
      <c r="CU6" s="643"/>
      <c r="CV6" s="642" t="str">
        <f>CV4+CV5</f>
        <v>0</v>
      </c>
      <c r="CW6" s="643"/>
      <c r="CX6" s="642" t="str">
        <f>CX4+CX5</f>
        <v>0</v>
      </c>
      <c r="CY6" s="643"/>
      <c r="CZ6" s="642"/>
      <c r="DA6" s="644"/>
      <c r="DB6" s="642"/>
      <c r="DC6" s="644"/>
      <c r="DD6" s="636"/>
      <c r="DE6" s="637" t="str">
        <f t="shared" si="50"/>
        <v>813</v>
      </c>
      <c r="DF6" s="645"/>
    </row>
    <row r="7" ht="12.0" customHeight="1">
      <c r="A7" s="605"/>
      <c r="B7" s="605"/>
      <c r="C7" s="639"/>
      <c r="D7" s="78"/>
      <c r="E7" s="646" t="s">
        <v>653</v>
      </c>
      <c r="F7" s="634" t="str">
        <f>F11+F14+F17+F20+F23+F26+F29+F32+F35+F38+F41+F44+F47+F50+F53+F56+F59+F62+F65+F68+F71+F74+F77+F80+F83+F86+F89+F92+F95+F98+F101+F104+F107+F110+F113+F116+F119+F122+F125+F128+F131+F134+F137+F140+F143</f>
        <v>0</v>
      </c>
      <c r="G7" s="41"/>
      <c r="H7" s="634" t="str">
        <f>H11+H14+H17+H20+H23+H26+H29+H32+H35+H38+H41+H44+H47+H50+H53+H56+H59+H62+H65+H68+H71+H74+H77+H80+H83+H86+H89+H92+H95+H98+H101+H104+H107+H110+H113+H116+H119+H122+H125+H128+H131+H134+H137+H140+H143</f>
        <v>0</v>
      </c>
      <c r="I7" s="41"/>
      <c r="J7" s="634" t="str">
        <f>J11+J14+J17+J20+J23+J26+J29+J32+J35+J38+J41+J44+J47+J50+J53+J56+J59+J62+J65+J68+J71+J74+J77+J80+J83+J86+J89+J92+J95+J98+J101+J104+J107+J110+J113+J116+J119+J122+J125+J128+J131+J134+J137+J140+J143</f>
        <v>0</v>
      </c>
      <c r="K7" s="41"/>
      <c r="L7" s="634" t="str">
        <f>L11+L14+L17+L20+L23+L26+L29+L32+L35+L38+L41+L44+L47+L50+L53+L56+L59+L62+L65+L68+L71+L74+L77+L80+L83+L86+L89+L92+L95+L98+L101+L104+L107+L110+L113+L116+L119+L122+L125+L128+L131+L134+L137+L140+L143</f>
        <v>0</v>
      </c>
      <c r="M7" s="41"/>
      <c r="N7" s="634" t="str">
        <f>N11+N14+N17+N20+N23+N26+N29+N32+N35+N38+N41+N44+N47+N50+N53+N56+N59+N62+N65+N68+N71+N74+N77+N80+N83+N86+N89+N92+N95+N98+N101+N104+N107+N110+N113+N116+N119+N122+N125+N128+N131+N134+N137+N140+N143</f>
        <v>0</v>
      </c>
      <c r="O7" s="41"/>
      <c r="P7" s="634" t="str">
        <f>P11+P14+P17+P20+P23+P26+P29+P32+P35+P38+P41+P44+P47+P50+P53+P56+P59+P62+P65+P68+P71+P74+P77+P80+P83+P86+P89+P92+P95+P98+P101+P104+P107+P110+P113+P116+P119+P122+P125+P128+P131+P134+P137+P140+P143</f>
        <v>0</v>
      </c>
      <c r="Q7" s="41"/>
      <c r="R7" s="634" t="str">
        <f>R11+R14+R17+R20+R23+R26+R29+R32+R35+R38+R41+R44+R47+R50+R53+R56+R59+R62+R65+R68+R71+R74+R77+R80+R83+R86+R89+R92+R95+R98+R101+R104+R107+R110+R113+R116+R119+R122+R125+R128+R131+R134+R137+R140+R143</f>
        <v>0</v>
      </c>
      <c r="S7" s="41"/>
      <c r="T7" s="634" t="str">
        <f>T11+T14+T17+T20+T23+T26+T29+T32+T35+T38+T41+T44+T47+T50+T53+T56+T59+T62+T65+T68+T71+T74+T77+T80+T83+T86+T89+T92+T95+T98+T101+T104+T107+T110+T113+T116+T119+T122+T125+T128+T131+T134+T137+T140+T143</f>
        <v>0</v>
      </c>
      <c r="U7" s="41"/>
      <c r="V7" s="634" t="str">
        <f>V11+V14+V17+V20+V23+V26+V29+V32+V35+V38+V41+V44+V47+V50+V53+V56+V59+V62+V65+V68+V71+V74+V77+V80+V83+V86+V89+V92+V95+V98+V101+V104+V107+V110+V113+V116+V119+V122+V125+V128+V131+V134+V137+V140+V143</f>
        <v>0</v>
      </c>
      <c r="W7" s="41"/>
      <c r="X7" s="634" t="str">
        <f>X11+X14+X17+X20+X23+X26+X29+X32+X35+X38+X41+X44+X47+X50+X53+X56+X59+X62+X65+X68+X71+X74+X77+X80+X83+X86+X89+X92+X95+X98+X101+X104+X107+X110+X113+X116+X119+X122+X125+X128+X131+X134+X137+X140+X143</f>
        <v>0</v>
      </c>
      <c r="Y7" s="41"/>
      <c r="Z7" s="634" t="str">
        <f>Z11+Z14+Z17+Z20+Z23+Z26+Z29+Z32+Z35+Z38+Z41+Z44+Z47+Z50+Z53+Z56+Z59+Z62+Z65+Z68+Z71+Z74+Z77+Z80+Z83+Z86+Z89+Z92+Z95+Z98+Z101+Z104+Z107+Z110+Z113+Z116+Z119+Z122+Z125+Z128+Z131+Z134+Z137+Z140+Z143</f>
        <v>0</v>
      </c>
      <c r="AA7" s="41"/>
      <c r="AB7" s="634" t="str">
        <f>AB11+AB14+AB17+AB20+AB23+AB26+AB29+AB32+AB35+AB38+AB41+AB44+AB47+AB50+AB53+AB56+AB59+AB62+AB65+AB68+AB71+AB74+AB77+AB80+AB83+AB86+AB89+AB92+AB95+AB98+AB101+AB104+AB107+AB110+AB113+AB116+AB119+AB122+AB125+AB128+AB131+AB134+AB137+AB140+AB143</f>
        <v>0</v>
      </c>
      <c r="AC7" s="41"/>
      <c r="AD7" s="634" t="str">
        <f>AD11+AD14+AD17+AD20+AD23+AD26+AD29+AD32+AD35+AD38+AD41+AD44+AD47+AD50+AD53+AD56+AD59+AD62+AD65+AD68+AD71+AD74+AD77+AD80+AD83+AD86+AD89+AD92+AD95+AD98+AD101+AD104+AD107+AD110+AD113+AD116+AD119+AD122+AD125+AD128+AD131+AD134+AD137+AD140+AD143</f>
        <v>0</v>
      </c>
      <c r="AE7" s="41"/>
      <c r="AF7" s="634" t="str">
        <f>AF11+AF14+AF17+AF20+AF23+AF26+AF29+AF32+AF35+AF38+AF41+AF44+AF47+AF50+AF53+AF56+AF59+AF62+AF65+AF68+AF71+AF74+AF77+AF80+AF83+AF86+AF89+AF92+AF95+AF98+AF101+AF104+AF107+AF110+AF113+AF116+AF119+AF122+AF125+AF128+AF131+AF134+AF137+AF140+AF143</f>
        <v>0</v>
      </c>
      <c r="AG7" s="41"/>
      <c r="AH7" s="634" t="str">
        <f>AH11+AH14+AH17+AH20+AH23+AH26+AH29+AH32+AH35+AH38+AH41+AH44+AH47+AH50+AH53+AH56+AH59+AH62+AH65+AH68+AH71+AH74+AH77+AH80+AH83+AH86+AH89+AH92+AH95+AH98+AH101+AH104+AH107+AH110+AH113+AH116+AH119+AH122+AH125+AH128+AH131+AH134+AH137+AH140+AH143</f>
        <v>0</v>
      </c>
      <c r="AI7" s="41"/>
      <c r="AJ7" s="634" t="str">
        <f>AJ11+AJ14+AJ17+AJ20+AJ23+AJ26+AJ29+AJ32+AJ35+AJ38+AJ41+AJ44+AJ47+AJ50+AJ53+AJ56+AJ59+AJ62+AJ65+AJ68+AJ71+AJ74+AJ77+AJ80+AJ83+AJ86+AJ89+AJ92+AJ95+AJ98+AJ101+AJ104+AJ107+AJ110+AJ113+AJ116+AJ119+AJ122+AJ125+AJ128+AJ131+AJ134+AJ137+AJ140+AJ143</f>
        <v>0</v>
      </c>
      <c r="AK7" s="41"/>
      <c r="AL7" s="634" t="str">
        <f>AL11+AL14+AL17+AL20+AL23+AL26+AL29+AL32+AL35+AL38+AL41+AL44+AL47+AL50+AL53+AL56+AL59+AL62+AL65+AL68+AL71+AL74+AL77+AL80+AL83+AL86+AL89+AL92+AL95+AL98+AL101+AL104+AL107+AL110+AL113+AL116+AL119+AL122+AL125+AL128+AL131+AL134+AL137+AL140+AL143</f>
        <v>0</v>
      </c>
      <c r="AM7" s="41"/>
      <c r="AN7" s="634" t="str">
        <f>AN11+AN14+AN17+AN20+AN23+AN26+AN29+AN32+AN35+AN38+AN41+AN44+AN47+AN50+AN53+AN56+AN59+AN62+AN65+AN68+AN71+AN74+AN77+AN80+AN83+AN86+AN89+AN92+AN95+AN98+AN101+AN104+AN107+AN110+AN113+AN116+AN119+AN122+AN125+AN128+AN131+AN134+AN137+AN140+AN143</f>
        <v>0</v>
      </c>
      <c r="AO7" s="41"/>
      <c r="AP7" s="634" t="str">
        <f>AP11+AP14+AP17+AP20+AP23+AP26+AP29+AP32+AP35+AP38+AP41+AP44+AP47+AP50+AP53+AP56+AP59+AP62+AP65+AP68+AP71+AP74+AP77+AP80+AP83+AP86+AP89+AP92+AP95+AP98+AP101+AP104+AP107+AP110+AP113+AP116+AP119+AP122+AP125+AP128+AP131+AP134+AP137+AP140+AP143</f>
        <v>0</v>
      </c>
      <c r="AQ7" s="41"/>
      <c r="AR7" s="634" t="str">
        <f>AR11+AR14+AR17+AR20+AR23+AR26+AR29+AR32+AR35+AR38+AR41+AR44+AR47+AR50+AR53+AR56+AR59+AR62+AR65+AR68+AR71+AR74+AR77+AR80+AR83+AR86+AR89+AR92+AR95+AR98+AR101+AR104+AR107+AR110+AR113+AR116+AR119+AR122+AR125+AR128+AR131+AR134+AR137+AR140+AR143</f>
        <v>0</v>
      </c>
      <c r="AS7" s="41"/>
      <c r="AT7" s="634" t="str">
        <f>AT11+AT14+AT17+AT20+AT23+AT26+AT29+AT32+AT35+AT38+AT41+AT44+AT47+AT50+AT53+AT56+AT59+AT62+AT65+AT68+AT71+AT74+AT77+AT80+AT83+AT86+AT89+AT92+AT95+AT98+AT101+AT104+AT107+AT110+AT113+AT116+AT119+AT122+AT125+AT128+AT131+AT134+AT137+AT140+AT143</f>
        <v>0</v>
      </c>
      <c r="AU7" s="41"/>
      <c r="AV7" s="634" t="str">
        <f>AV11+AV14+AV17+AV20+AV23+AV26+AV29+AV32+AV35+AV38+AV41+AV44+AV47+AV50+AV53+AV56+AV59+AV62+AV65+AV68+AV71+AV74+AV77+AV80+AV83+AV86+AV89+AV92+AV95+AV98+AV101+AV104+AV107+AV110+AV113+AV116+AV119+AV122+AV125+AV128+AV131+AV134+AV137+AV140+AV143</f>
        <v>0</v>
      </c>
      <c r="AW7" s="41"/>
      <c r="AX7" s="634" t="str">
        <f>AX11+AX14+AX17+AX20+AX23+AX26+AX29+AX32+AX35+AX38+AX41+AX44+AX47+AX50+AX53+AX56+AX59+AX62+AX65+AX68+AX71+AX74+AX77+AX80+AX83+AX86+AX89+AX92+AX95+AX98+AX101+AX104+AX107+AX110+AX113+AX116+AX119+AX122+AX125+AX128+AX131+AX134+AX137+AX140+AX143</f>
        <v>0</v>
      </c>
      <c r="AY7" s="41"/>
      <c r="AZ7" s="634" t="str">
        <f>AZ11+AZ14+AZ17+AZ20+AZ23+AZ26+AZ29+AZ32+AZ35+AZ38+AZ41+AZ44+AZ47+AZ50+AZ53+AZ56+AZ59+AZ62+AZ65+AZ68+AZ71+AZ74+AZ77+AZ80+AZ83+AZ86+AZ89+AZ92+AZ95+AZ98+AZ101+AZ104+AZ107+AZ110+AZ113+AZ116+AZ119+AZ122+AZ125+AZ128+AZ131+AZ134+AZ137+AZ140+AZ143</f>
        <v>0</v>
      </c>
      <c r="BA7" s="41"/>
      <c r="BB7" s="634" t="str">
        <f>BB11+BB14+BB17+BB20+BB23+BB26+BB29+BB32+BB35+BB38+BB41+BB44+BB47+BB50+BB53+BB56+BB59+BB62+BB65+BB68+BB71+BB74+BB77+BB80+BB83+BB86+BB89+BB92+BB95+BB98+BB101+BB104+BB107+BB110+BB113+BB116+BB119+BB122+BB125+BB128+BB131+BB134+BB137+BB140+BB143</f>
        <v>0</v>
      </c>
      <c r="BC7" s="41"/>
      <c r="BD7" s="634" t="str">
        <f>BD11+BD14+BD17+BD20+BD23+BD26+BD29+BD32+BD35+BD38+BD41+BD44+BD47+BD50+BD53+BD56+BD59+BD62+BD65+BD68+BD71+BD74+BD77+BD80+BD83+BD86+BD89+BD92+BD95+BD98+BD101+BD104+BD107+BD110+BD113+BD116+BD119+BD122+BD125+BD128+BD131+BD134+BD137+BD140+BD143</f>
        <v>0</v>
      </c>
      <c r="BE7" s="41"/>
      <c r="BF7" s="634" t="str">
        <f>BF11+BF14+BF17+BF20+BF23+BF26+BF29+BF32+BF35+BF38+BF41+BF44+BF47+BF50+BF53+BF56+BF59+BF62+BF65+BF68+BF71+BF74+BF77+BF80+BF83+BF86+BF89+BF92+BF95+BF98+BF101+BF104+BF107+BF110+BF113+BF116+BF119+BF122+BF125+BF128+BF131+BF134+BF137+BF140+BF143</f>
        <v>0</v>
      </c>
      <c r="BG7" s="41"/>
      <c r="BH7" s="634" t="str">
        <f>BH11+BH14+BH17+BH20+BH23+BH26+BH29+BH32+BH35+BH38+BH41+BH44+BH47+BH50+BH53+BH56+BH59+BH62+BH65+BH68+BH71+BH74+BH77+BH80+BH83+BH86+BH89+BH92+BH95+BH98+BH101+BH104+BH107+BH110+BH113+BH116+BH119+BH122+BH125+BH128+BH131+BH134+BH137+BH140+BH143</f>
        <v>0</v>
      </c>
      <c r="BI7" s="41"/>
      <c r="BJ7" s="634" t="str">
        <f>BJ11+BJ14+BJ17+BJ20+BJ23+BJ26+BJ29+BJ32+BJ35+BJ38+BJ41+BJ44+BJ47+BJ50+BJ53+BJ56+BJ59+BJ62+BJ65+BJ68+BJ71+BJ74+BJ77+BJ80+BJ83+BJ86+BJ89+BJ92+BJ95+BJ98+BJ101+BJ104+BJ107+BJ110+BJ113+BJ116+BJ119+BJ122+BJ125+BJ128+BJ131+BJ134+BJ137+BJ140+BJ143</f>
        <v>0</v>
      </c>
      <c r="BK7" s="41"/>
      <c r="BL7" s="634" t="str">
        <f>BL11+BL14+BL17+BL20+BL23+BL26+BL29+BL32+BL35+BL38+BL41+BL44+BL47+BL50+BL53+BL56+BL59+BL62+BL65+BL68+BL71+BL74+BL77+BL80+BL83+BL86+BL89+BL92+BL95+BL98+BL101+BL104+BL107+BL110+BL113+BL116+BL119+BL122+BL125+BL128+BL131+BL134+BL137+BL140+BL143</f>
        <v>0</v>
      </c>
      <c r="BM7" s="41"/>
      <c r="BN7" s="634" t="str">
        <f>BN11+BN14+BN17+BN20+BN23+BN26+BN29+BN32+BN35+BN38+BN41+BN44+BN47+BN50+BN53+BN56+BN59+BN62+BN65+BN68+BN71+BN74+BN77+BN80+BN83+BN86+BN89+BN92+BN95+BN98+BN101+BN104+BN107+BN110+BN113+BN116+BN119+BN122+BN125+BN128+BN131+BN134+BN137+BN140+BN143</f>
        <v>0</v>
      </c>
      <c r="BO7" s="41"/>
      <c r="BP7" s="634" t="str">
        <f>BP11+BP14+BP17+BP20+BP23+BP26+BP29+BP32+BP35+BP38+BP41+BP44+BP47+BP50+BP53+BP56+BP59+BP62+BP65+BP68+BP71+BP74+BP77+BP80+BP83+BP86+BP89+BP92+BP95+BP98+BP101+BP104+BP107+BP110+BP113+BP116+BP119+BP122+BP125+BP128+BP131+BP134+BP137+BP140+BP143</f>
        <v>0</v>
      </c>
      <c r="BQ7" s="41"/>
      <c r="BR7" s="634" t="str">
        <f>BR11+BR14+BR17+BR20+BR23+BR26+BR29+BR32+BR35+BR38+BR41+BR44+BR47+BR50+BR53+BR56+BR59+BR62+BR65+BR68+BR71+BR74+BR77+BR80+BR83+BR86+BR89+BR92+BR95+BR98+BR101+BR104+BR107+BR110+BR113+BR116+BR119+BR122+BR125+BR128+BR131+BR134+BR137+BR140+BR143</f>
        <v>0</v>
      </c>
      <c r="BS7" s="41"/>
      <c r="BT7" s="634" t="str">
        <f>BT11+BT14+BT17+BT20+BT23+BT26+BT29+BT32+BT35+BT38+BT41+BT44+BT47+BT50+BT53+BT56+BT59+BT62+BT65+BT68+BT71+BT74+BT77+BT80+BT83+BT86+BT89+BT92+BT95+BT98+BT101+BT104+BT107+BT110+BT113+BT116+BT119+BT122+BT125+BT128+BT131+BT134+BT137+BT140+BT143</f>
        <v>0</v>
      </c>
      <c r="BU7" s="41"/>
      <c r="BV7" s="634" t="str">
        <f>BV11+BV14+BV17+BV20+BV23+BV26+BV29+BV32+BV35+BV38+BV41+BV44+BV47+BV50+BV53+BV56+BV59+BV62+BV65+BV68+BV71+BV74+BV77+BV80+BV83+BV86+BV89+BV92+BV95+BV98+BV101+BV104+BV107+BV110+BV113+BV116+BV119+BV122+BV125+BV128+BV131+BV134+BV137+BV140+BV143</f>
        <v>0</v>
      </c>
      <c r="BW7" s="41"/>
      <c r="BX7" s="634" t="str">
        <f>BX11+BX14+BX17+BX20+BX23+BX26+BX29+BX32+BX35+BX38+BX41+BX44+BX47+BX50+BX53+BX56+BX59+BX62+BX65+BX68+BX71+BX74+BX77+BX80+BX83+BX86+BX89+BX92+BX95+BX98+BX101+BX104+BX107+BX110+BX113+BX116+BX119+BX122+BX125+BX128+BX131+BX134+BX137+BX140+BX143</f>
        <v>0</v>
      </c>
      <c r="BY7" s="41"/>
      <c r="BZ7" s="634" t="str">
        <f>BZ11+BZ14+BZ17+BZ20+BZ23+BZ26+BZ29+BZ32+BZ35+BZ38+BZ41+BZ44+BZ47+BZ50+BZ53+BZ56+BZ59+BZ62+BZ65+BZ68+BZ71+BZ74+BZ77+BZ80+BZ83+BZ86+BZ89+BZ92+BZ95+BZ98+BZ101+BZ104+BZ107+BZ110+BZ113+BZ116+BZ119+BZ122+BZ125+BZ128+BZ131+BZ134+BZ137+BZ140+BZ143</f>
        <v>0</v>
      </c>
      <c r="CA7" s="41"/>
      <c r="CB7" s="634" t="str">
        <f>CB11+CB14+CB17+CB20+CB23+CB26+CB29+CB32+CB35+CB38+CB41+CB44+CB47+CB50+CB53+CB56+CB59+CB62+CB65+CB68+CB71+CB74+CB77+CB80+CB83+CB86+CB89+CB92+CB95+CB98+CB101+CB104+CB107+CB110+CB113+CB116+CB119+CB122+CB125+CB128+CB131+CB134+CB137+CB140+CB143</f>
        <v>0</v>
      </c>
      <c r="CC7" s="41"/>
      <c r="CD7" s="634" t="str">
        <f>CD11+CD14+CD17+CD20+CD23+CD26+CD29+CD32+CD35+CD38+CD41+CD44+CD47+CD50+CD53+CD56+CD59+CD62+CD65+CD68+CD71+CD74+CD77+CD80+CD83+CD86+CD89+CD92+CD95+CD98+CD101+CD104+CD107+CD110+CD113+CD116+CD119+CD122+CD125+CD128+CD131+CD134+CD137+CD140+CD143</f>
        <v>0</v>
      </c>
      <c r="CE7" s="41"/>
      <c r="CF7" s="634" t="str">
        <f>CF11+CF14+CF17+CF20+CF23+CF26+CF29+CF32+CF35+CF38+CF41+CF44+CF47+CF50+CF53+CF56+CF59+CF62+CF65+CF68+CF71+CF74+CF77+CF80+CF83+CF86+CF89+CF92+CF95+CF98+CF101+CF104+CF107+CF110+CF113+CF116+CF119+CF122+CF125+CF128+CF131+CF134+CF137+CF140+CF143</f>
        <v>0</v>
      </c>
      <c r="CG7" s="41"/>
      <c r="CH7" s="634" t="str">
        <f>CH11+CH14+CH17+CH20+CH23+CH26+CH29+CH32+CH35+CH38+CH41+CH44+CH47+CH50+CH53+CH56+CH59+CH62+CH65+CH68+CH71+CH74+CH77+CH80+CH83+CH86+CH89+CH92+CH95+CH98+CH101+CH104+CH107+CH110+CH113+CH116+CH119+CH122+CH125+CH128+CH131+CH134+CH137+CH140+CH143</f>
        <v>0</v>
      </c>
      <c r="CI7" s="41"/>
      <c r="CJ7" s="634" t="str">
        <f>CJ11+CJ14+CJ17+CJ20+CJ23+CJ26+CJ29+CJ32+CJ35+CJ38+CJ41+CJ44+CJ47+CJ50+CJ53+CJ56+CJ59+CJ62+CJ65+CJ68+CJ71+CJ74+CJ77+CJ80+CJ83+CJ86+CJ89+CJ92+CJ95+CJ98+CJ101+CJ104+CJ107+CJ110+CJ113+CJ116+CJ119+CJ122+CJ125+CJ128+CJ131+CJ134+CJ137+CJ140+CJ143</f>
        <v>0</v>
      </c>
      <c r="CK7" s="41"/>
      <c r="CL7" s="634" t="str">
        <f>CL11+CL14+CL17+CL20+CL23+CL26+CL29+CL32+CL35+CL38+CL41+CL44+CL47+CL50+CL53+CL56+CL59+CL62+CL65+CL68+CL71+CL74+CL77+CL80+CL83+CL86+CL89+CL92+CL95+CL98+CL101+CL104+CL107+CL110+CL113+CL116+CL119+CL122+CL125+CL128+CL131+CL134+CL137+CL140+CL143</f>
        <v>0</v>
      </c>
      <c r="CM7" s="41"/>
      <c r="CN7" s="634" t="str">
        <f>CN11+CN14+CN17+CN20+CN23+CN26+CN29+CN32+CN35+CN38+CN41+CN44+CN47+CN50+CN53+CN56+CN59+CN62+CN65+CN68+CN71+CN74+CN77+CN80+CN83+CN86+CN89+CN92+CN95+CN98+CN101+CN104+CN107+CN110+CN113+CN116+CN119+CN122+CN125+CN128+CN131+CN134+CN137+CN140+CN143</f>
        <v>0</v>
      </c>
      <c r="CO7" s="41"/>
      <c r="CP7" s="634" t="str">
        <f>CP11+CP14+CP17+CP20+CP23+CP26+CP29+CP32+CP35+CP38+CP41+CP44+CP47+CP50+CP53+CP56+CP59+CP62+CP65+CP68+CP71+CP74+CP77+CP80+CP83+CP86+CP89+CP92+CP95+CP98+CP101+CP104+CP107+CP110+CP113+CP116+CP119+CP122+CP125+CP128+CP131+CP134+CP137+CP140+CP143</f>
        <v>0</v>
      </c>
      <c r="CQ7" s="41"/>
      <c r="CR7" s="634" t="str">
        <f>CR11+CR14+CR17+CR20+CR23+CR26+CR29+CR32+CR35+CR38+CR41+CR44+CR47+CR50+CR53+CR56+CR59+CR62+CR65+CR68+CR71+CR74+CR77+CR80+CR83+CR86+CR89+CR92+CR95+CR98+CR101+CR104+CR107+CR110+CR113+CR116+CR119+CR122+CR125+CR128+CR131+CR134+CR137+CR140+CR143</f>
        <v>0</v>
      </c>
      <c r="CS7" s="41"/>
      <c r="CT7" s="634" t="str">
        <f>CT11+CT14+CT17+CT20+CT23+CT26+CT29+CT32+CT35+CT38+CT41+CT44+CT47+CT50+CT53+CT56+CT59+CT62+CT65+CT68+CT71+CT74+CT77+CT80+CT83+CT86+CT89+CT92+CT95+CT98+CT101+CT104+CT107+CT110+CT113+CT116+CT119+CT122+CT125+CT128+CT131+CT134+CT137+CT140+CT143</f>
        <v>0</v>
      </c>
      <c r="CU7" s="41"/>
      <c r="CV7" s="634" t="str">
        <f>CV11+CV14+CV17+CV20+CV23+CV26+CV29+CV32+CV35+CV38+CV41+CV44+CV47+CV50+CV53+CV56+CV59+CV62+CV65+CV68+CV71+CV74+CV77+CV80+CV83+CV86+CV89+CV92+CV95+CV98+CV101+CV104+CV107+CV110+CV113+CV116+CV119+CV122+CV125+CV128+CV131+CV134+CV137+CV140+CV143</f>
        <v>0</v>
      </c>
      <c r="CW7" s="41"/>
      <c r="CX7" s="634" t="str">
        <f>CX11+CX14+CX17+CX20+CX23+CX26+CX29+CX32+CX35+CX38+CX41+CX44+CX47+CX50+CX53+CX56+CX59+CX62+CX65+CX68+CX71+CX74+CX77+CX80+CX83+CX86+CX89+CX92+CX95+CX98+CX101+CX104+CX107+CX110+CX113+CX116+CX119+CX122+CX125+CX128+CX131+CX134+CX137+CX140+CX143</f>
        <v>0</v>
      </c>
      <c r="CY7" s="41"/>
      <c r="CZ7" s="635"/>
      <c r="DA7" s="41"/>
      <c r="DB7" s="635"/>
      <c r="DC7" s="41"/>
      <c r="DD7" s="647"/>
      <c r="DE7" s="637" t="str">
        <f t="shared" si="50"/>
        <v>0</v>
      </c>
      <c r="DF7" s="648"/>
    </row>
    <row r="8" ht="12.0" customHeight="1">
      <c r="A8" s="605"/>
      <c r="B8" s="605"/>
      <c r="C8" s="649"/>
      <c r="D8" s="650"/>
      <c r="E8" s="646" t="s">
        <v>384</v>
      </c>
      <c r="F8" s="651" t="str">
        <f>(F6+F7)</f>
        <v>117</v>
      </c>
      <c r="G8" s="652"/>
      <c r="H8" s="651" t="str">
        <f>(H6+H7)</f>
        <v>46</v>
      </c>
      <c r="I8" s="652"/>
      <c r="J8" s="651" t="str">
        <f>(J6+J7)</f>
        <v>0</v>
      </c>
      <c r="K8" s="652"/>
      <c r="L8" s="651" t="str">
        <f>(L6+L7)</f>
        <v>70</v>
      </c>
      <c r="M8" s="652"/>
      <c r="N8" s="651" t="str">
        <f>(N6+N7)</f>
        <v>0</v>
      </c>
      <c r="O8" s="652"/>
      <c r="P8" s="651" t="str">
        <f>(P6+P7)</f>
        <v>33</v>
      </c>
      <c r="Q8" s="652"/>
      <c r="R8" s="651" t="str">
        <f>(R6+R7)</f>
        <v>33</v>
      </c>
      <c r="S8" s="652"/>
      <c r="T8" s="651" t="str">
        <f>(T6+T7)</f>
        <v>27</v>
      </c>
      <c r="U8" s="652"/>
      <c r="V8" s="651" t="str">
        <f>(V6+V7)</f>
        <v>154</v>
      </c>
      <c r="W8" s="652"/>
      <c r="X8" s="651" t="str">
        <f>(X6+X7)</f>
        <v>30</v>
      </c>
      <c r="Y8" s="652"/>
      <c r="Z8" s="651" t="str">
        <f>(Z6+Z7)</f>
        <v>35</v>
      </c>
      <c r="AA8" s="652"/>
      <c r="AB8" s="651" t="str">
        <f>(AB6+AB7)</f>
        <v>5</v>
      </c>
      <c r="AC8" s="652"/>
      <c r="AD8" s="651" t="str">
        <f>(AD6+AD7)</f>
        <v>30</v>
      </c>
      <c r="AE8" s="652"/>
      <c r="AF8" s="651" t="str">
        <f>(AF6+AF7)</f>
        <v>44</v>
      </c>
      <c r="AG8" s="652"/>
      <c r="AH8" s="651" t="str">
        <f>(AH6+AH7)</f>
        <v>62</v>
      </c>
      <c r="AI8" s="652"/>
      <c r="AJ8" s="651" t="str">
        <f>(AJ6+AJ7)</f>
        <v>0</v>
      </c>
      <c r="AK8" s="652"/>
      <c r="AL8" s="651" t="str">
        <f>(AL6+AL7)</f>
        <v>37</v>
      </c>
      <c r="AM8" s="652"/>
      <c r="AN8" s="651" t="str">
        <f>(AN6+AN7)</f>
        <v>0</v>
      </c>
      <c r="AO8" s="652"/>
      <c r="AP8" s="651" t="str">
        <f>(AP6+AP7)</f>
        <v>10</v>
      </c>
      <c r="AQ8" s="652"/>
      <c r="AR8" s="651" t="str">
        <f>(AR6+AR7)</f>
        <v>0</v>
      </c>
      <c r="AS8" s="652"/>
      <c r="AT8" s="651" t="str">
        <f>(AT6+AT7)</f>
        <v>0</v>
      </c>
      <c r="AU8" s="652"/>
      <c r="AV8" s="651" t="str">
        <f>(AV6+AV7)</f>
        <v>0</v>
      </c>
      <c r="AW8" s="652"/>
      <c r="AX8" s="651" t="str">
        <f>(AX6+AX7)</f>
        <v>0</v>
      </c>
      <c r="AY8" s="652"/>
      <c r="AZ8" s="651" t="str">
        <f>(AZ6+AZ7)</f>
        <v>0</v>
      </c>
      <c r="BA8" s="652"/>
      <c r="BB8" s="651" t="str">
        <f>(BB6+BB7)</f>
        <v>20</v>
      </c>
      <c r="BC8" s="652"/>
      <c r="BD8" s="651" t="str">
        <f>(BD6+BD7)</f>
        <v>0</v>
      </c>
      <c r="BE8" s="652"/>
      <c r="BF8" s="653" t="str">
        <f>(BF6+BF7)</f>
        <v>0</v>
      </c>
      <c r="BG8" s="652"/>
      <c r="BH8" s="651" t="str">
        <f>(BH6+BH7)</f>
        <v>0</v>
      </c>
      <c r="BI8" s="652"/>
      <c r="BJ8" s="651" t="str">
        <f>(BJ6+BJ7)</f>
        <v>0</v>
      </c>
      <c r="BK8" s="652"/>
      <c r="BL8" s="651" t="str">
        <f>(BL6+BL7)</f>
        <v>10</v>
      </c>
      <c r="BM8" s="652"/>
      <c r="BN8" s="651" t="str">
        <f>(BN6+BN7)</f>
        <v>0</v>
      </c>
      <c r="BO8" s="652"/>
      <c r="BP8" s="651" t="str">
        <f>(BP6+BP7)</f>
        <v>0</v>
      </c>
      <c r="BQ8" s="652"/>
      <c r="BR8" s="651" t="str">
        <f>(BR6+BR7)</f>
        <v>0</v>
      </c>
      <c r="BS8" s="652"/>
      <c r="BT8" s="651" t="str">
        <f>(BT6+BT7)</f>
        <v>0</v>
      </c>
      <c r="BU8" s="652"/>
      <c r="BV8" s="651" t="str">
        <f>(BV6+BV7)</f>
        <v>0</v>
      </c>
      <c r="BW8" s="652"/>
      <c r="BX8" s="651" t="str">
        <f>(BX6+BX7)</f>
        <v>30</v>
      </c>
      <c r="BY8" s="652"/>
      <c r="BZ8" s="653" t="str">
        <f>(BZ6+BZ7)</f>
        <v>0</v>
      </c>
      <c r="CA8" s="652"/>
      <c r="CB8" s="653" t="str">
        <f>(CB6+CB7)</f>
        <v>0</v>
      </c>
      <c r="CC8" s="652"/>
      <c r="CD8" s="651" t="str">
        <f>(CD6+CD7)</f>
        <v>5</v>
      </c>
      <c r="CE8" s="652"/>
      <c r="CF8" s="653" t="str">
        <f>(CF6+CF7)</f>
        <v>0</v>
      </c>
      <c r="CG8" s="652"/>
      <c r="CH8" s="651" t="str">
        <f>(CH6+CH7)</f>
        <v>0</v>
      </c>
      <c r="CI8" s="652"/>
      <c r="CJ8" s="651" t="str">
        <f>(CJ6+CJ7)</f>
        <v>0</v>
      </c>
      <c r="CK8" s="652"/>
      <c r="CL8" s="653" t="str">
        <f>(CL6+CL7)</f>
        <v>0</v>
      </c>
      <c r="CM8" s="652"/>
      <c r="CN8" s="651" t="str">
        <f>(CN6+CN7)</f>
        <v>15</v>
      </c>
      <c r="CO8" s="652"/>
      <c r="CP8" s="651" t="str">
        <f>(CP6+CP7)</f>
        <v>0</v>
      </c>
      <c r="CQ8" s="652"/>
      <c r="CR8" s="653" t="str">
        <f>(CR6+CR7)</f>
        <v>0</v>
      </c>
      <c r="CS8" s="652"/>
      <c r="CT8" s="653" t="str">
        <f>(CT6+CT7)</f>
        <v>0</v>
      </c>
      <c r="CU8" s="652"/>
      <c r="CV8" s="653" t="str">
        <f>(CV6+CV7)</f>
        <v>0</v>
      </c>
      <c r="CW8" s="652"/>
      <c r="CX8" s="653" t="str">
        <f>(CX6+CX7)</f>
        <v>0</v>
      </c>
      <c r="CY8" s="652"/>
      <c r="CZ8" s="653" t="str">
        <f>(CZ6+CZ7)</f>
        <v>0</v>
      </c>
      <c r="DA8" s="654"/>
      <c r="DB8" s="655"/>
      <c r="DC8" s="652"/>
      <c r="DD8" s="647"/>
      <c r="DE8" s="637" t="str">
        <f t="shared" si="50"/>
        <v>813</v>
      </c>
      <c r="DF8" s="656"/>
    </row>
    <row r="9" ht="12.0" customHeight="1">
      <c r="A9" s="605"/>
      <c r="B9" s="605"/>
      <c r="C9" s="657">
        <v>1.0</v>
      </c>
      <c r="D9" s="658"/>
      <c r="E9" s="659" t="s">
        <v>651</v>
      </c>
      <c r="F9" s="660"/>
      <c r="G9" s="661"/>
      <c r="H9" s="660"/>
      <c r="I9" s="661"/>
      <c r="J9" s="660"/>
      <c r="K9" s="661"/>
      <c r="L9" s="660"/>
      <c r="M9" s="661"/>
      <c r="N9" s="660"/>
      <c r="O9" s="661"/>
      <c r="P9" s="660"/>
      <c r="Q9" s="661"/>
      <c r="R9" s="660"/>
      <c r="S9" s="661"/>
      <c r="T9" s="660"/>
      <c r="U9" s="661"/>
      <c r="V9" s="660"/>
      <c r="W9" s="661"/>
      <c r="X9" s="660"/>
      <c r="Y9" s="661"/>
      <c r="Z9" s="660"/>
      <c r="AA9" s="661"/>
      <c r="AB9" s="660"/>
      <c r="AC9" s="661"/>
      <c r="AD9" s="660"/>
      <c r="AE9" s="661"/>
      <c r="AF9" s="660"/>
      <c r="AG9" s="661"/>
      <c r="AH9" s="660"/>
      <c r="AI9" s="661"/>
      <c r="AJ9" s="660"/>
      <c r="AK9" s="661"/>
      <c r="AL9" s="660"/>
      <c r="AM9" s="661"/>
      <c r="AN9" s="660"/>
      <c r="AO9" s="661"/>
      <c r="AP9" s="660"/>
      <c r="AQ9" s="661"/>
      <c r="AR9" s="660"/>
      <c r="AS9" s="661"/>
      <c r="AT9" s="660"/>
      <c r="AU9" s="661"/>
      <c r="AV9" s="660"/>
      <c r="AW9" s="661"/>
      <c r="AX9" s="660"/>
      <c r="AY9" s="661"/>
      <c r="AZ9" s="660"/>
      <c r="BA9" s="661"/>
      <c r="BB9" s="660"/>
      <c r="BC9" s="661"/>
      <c r="BD9" s="660"/>
      <c r="BE9" s="661"/>
      <c r="BF9" s="660"/>
      <c r="BG9" s="661"/>
      <c r="BH9" s="660"/>
      <c r="BI9" s="661"/>
      <c r="BJ9" s="660"/>
      <c r="BK9" s="661"/>
      <c r="BL9" s="660"/>
      <c r="BM9" s="661"/>
      <c r="BN9" s="660"/>
      <c r="BO9" s="661"/>
      <c r="BP9" s="660"/>
      <c r="BQ9" s="661"/>
      <c r="BR9" s="660"/>
      <c r="BS9" s="661"/>
      <c r="BT9" s="660"/>
      <c r="BU9" s="661"/>
      <c r="BV9" s="660"/>
      <c r="BW9" s="661"/>
      <c r="BX9" s="660"/>
      <c r="BY9" s="661"/>
      <c r="BZ9" s="660"/>
      <c r="CA9" s="661"/>
      <c r="CB9" s="660"/>
      <c r="CC9" s="661"/>
      <c r="CD9" s="660"/>
      <c r="CE9" s="661"/>
      <c r="CF9" s="660"/>
      <c r="CG9" s="661"/>
      <c r="CH9" s="660"/>
      <c r="CI9" s="661"/>
      <c r="CJ9" s="660"/>
      <c r="CK9" s="661"/>
      <c r="CL9" s="660"/>
      <c r="CM9" s="661"/>
      <c r="CN9" s="660"/>
      <c r="CO9" s="661"/>
      <c r="CP9" s="660"/>
      <c r="CQ9" s="661"/>
      <c r="CR9" s="660"/>
      <c r="CS9" s="661"/>
      <c r="CT9" s="660"/>
      <c r="CU9" s="661"/>
      <c r="CV9" s="660"/>
      <c r="CW9" s="661"/>
      <c r="CX9" s="660"/>
      <c r="CY9" s="661"/>
      <c r="CZ9" s="662"/>
      <c r="DA9" s="663"/>
      <c r="DB9" s="663"/>
      <c r="DC9" s="663"/>
      <c r="DD9" s="664"/>
      <c r="DE9" s="665" t="str">
        <f t="shared" si="50"/>
        <v>0</v>
      </c>
      <c r="DF9" s="638"/>
    </row>
    <row r="10" ht="12.0" customHeight="1">
      <c r="A10" s="605"/>
      <c r="B10" s="605"/>
      <c r="C10" s="580"/>
      <c r="D10" s="666" t="s">
        <v>654</v>
      </c>
      <c r="E10" s="667" t="s">
        <v>652</v>
      </c>
      <c r="F10" s="668"/>
      <c r="G10" s="668"/>
      <c r="H10" s="668"/>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8"/>
      <c r="AL10" s="668"/>
      <c r="AM10" s="668"/>
      <c r="AN10" s="668"/>
      <c r="AO10" s="668"/>
      <c r="AP10" s="668"/>
      <c r="AQ10" s="668"/>
      <c r="AR10" s="668"/>
      <c r="AS10" s="668"/>
      <c r="AT10" s="668"/>
      <c r="AU10" s="668"/>
      <c r="AV10" s="668"/>
      <c r="AW10" s="668"/>
      <c r="AX10" s="668"/>
      <c r="AY10" s="668"/>
      <c r="AZ10" s="668"/>
      <c r="BA10" s="668"/>
      <c r="BB10" s="668"/>
      <c r="BC10" s="668"/>
      <c r="BD10" s="668"/>
      <c r="BE10" s="668"/>
      <c r="BF10" s="668"/>
      <c r="BG10" s="668"/>
      <c r="BH10" s="668"/>
      <c r="BI10" s="668"/>
      <c r="BJ10" s="668"/>
      <c r="BK10" s="668"/>
      <c r="BL10" s="668"/>
      <c r="BM10" s="668"/>
      <c r="BN10" s="668"/>
      <c r="BO10" s="668"/>
      <c r="BP10" s="668"/>
      <c r="BQ10" s="668"/>
      <c r="BR10" s="668"/>
      <c r="BS10" s="668"/>
      <c r="BT10" s="668"/>
      <c r="BU10" s="668"/>
      <c r="BV10" s="668"/>
      <c r="BW10" s="668"/>
      <c r="BX10" s="668"/>
      <c r="BY10" s="668"/>
      <c r="BZ10" s="668"/>
      <c r="CA10" s="668"/>
      <c r="CB10" s="668"/>
      <c r="CC10" s="668"/>
      <c r="CD10" s="668"/>
      <c r="CE10" s="668"/>
      <c r="CF10" s="668"/>
      <c r="CG10" s="668"/>
      <c r="CH10" s="668"/>
      <c r="CI10" s="668"/>
      <c r="CJ10" s="668"/>
      <c r="CK10" s="668"/>
      <c r="CL10" s="668"/>
      <c r="CM10" s="668"/>
      <c r="CN10" s="668"/>
      <c r="CO10" s="668"/>
      <c r="CP10" s="668"/>
      <c r="CQ10" s="668"/>
      <c r="CR10" s="668"/>
      <c r="CS10" s="668"/>
      <c r="CT10" s="668"/>
      <c r="CU10" s="668"/>
      <c r="CV10" s="668"/>
      <c r="CW10" s="668"/>
      <c r="CX10" s="668"/>
      <c r="CY10" s="668"/>
      <c r="CZ10" s="669"/>
      <c r="DA10" s="670"/>
      <c r="DB10" s="670"/>
      <c r="DC10" s="670"/>
      <c r="DD10" s="671"/>
      <c r="DE10" s="665" t="str">
        <f t="shared" si="50"/>
        <v>0</v>
      </c>
      <c r="DF10" s="638"/>
    </row>
    <row r="11" ht="12.0" customHeight="1">
      <c r="A11" s="605"/>
      <c r="B11" s="605"/>
      <c r="C11" s="293"/>
      <c r="D11" s="293"/>
      <c r="E11" s="646" t="s">
        <v>653</v>
      </c>
      <c r="F11" s="672"/>
      <c r="G11" s="672"/>
      <c r="H11" s="672"/>
      <c r="I11" s="672"/>
      <c r="J11" s="672"/>
      <c r="K11" s="672"/>
      <c r="L11" s="672"/>
      <c r="M11" s="672"/>
      <c r="N11" s="672"/>
      <c r="O11" s="672"/>
      <c r="P11" s="672"/>
      <c r="Q11" s="672"/>
      <c r="R11" s="672"/>
      <c r="S11" s="672"/>
      <c r="T11" s="672"/>
      <c r="U11" s="672"/>
      <c r="V11" s="672"/>
      <c r="W11" s="672"/>
      <c r="X11" s="672"/>
      <c r="Y11" s="672"/>
      <c r="Z11" s="672"/>
      <c r="AA11" s="672"/>
      <c r="AB11" s="672"/>
      <c r="AC11" s="672"/>
      <c r="AD11" s="672"/>
      <c r="AE11" s="672"/>
      <c r="AF11" s="672"/>
      <c r="AG11" s="672"/>
      <c r="AH11" s="672"/>
      <c r="AI11" s="672"/>
      <c r="AJ11" s="672"/>
      <c r="AK11" s="672"/>
      <c r="AL11" s="672"/>
      <c r="AM11" s="672"/>
      <c r="AN11" s="672"/>
      <c r="AO11" s="672"/>
      <c r="AP11" s="672"/>
      <c r="AQ11" s="672"/>
      <c r="AR11" s="672"/>
      <c r="AS11" s="672"/>
      <c r="AT11" s="672"/>
      <c r="AU11" s="672"/>
      <c r="AV11" s="672"/>
      <c r="AW11" s="672"/>
      <c r="AX11" s="672"/>
      <c r="AY11" s="672"/>
      <c r="AZ11" s="672"/>
      <c r="BA11" s="672"/>
      <c r="BB11" s="672"/>
      <c r="BC11" s="672"/>
      <c r="BD11" s="672"/>
      <c r="BE11" s="672"/>
      <c r="BF11" s="672"/>
      <c r="BG11" s="672"/>
      <c r="BH11" s="672"/>
      <c r="BI11" s="672"/>
      <c r="BJ11" s="672"/>
      <c r="BK11" s="672"/>
      <c r="BL11" s="672"/>
      <c r="BM11" s="672"/>
      <c r="BN11" s="672"/>
      <c r="BO11" s="672"/>
      <c r="BP11" s="672"/>
      <c r="BQ11" s="672"/>
      <c r="BR11" s="672"/>
      <c r="BS11" s="672"/>
      <c r="BT11" s="672"/>
      <c r="BU11" s="672"/>
      <c r="BV11" s="672"/>
      <c r="BW11" s="672"/>
      <c r="BX11" s="672"/>
      <c r="BY11" s="672"/>
      <c r="BZ11" s="672"/>
      <c r="CA11" s="672"/>
      <c r="CB11" s="672"/>
      <c r="CC11" s="672"/>
      <c r="CD11" s="672"/>
      <c r="CE11" s="672"/>
      <c r="CF11" s="672"/>
      <c r="CG11" s="672"/>
      <c r="CH11" s="672"/>
      <c r="CI11" s="672"/>
      <c r="CJ11" s="672"/>
      <c r="CK11" s="672"/>
      <c r="CL11" s="672"/>
      <c r="CM11" s="672"/>
      <c r="CN11" s="672"/>
      <c r="CO11" s="672"/>
      <c r="CP11" s="672"/>
      <c r="CQ11" s="672"/>
      <c r="CR11" s="672"/>
      <c r="CS11" s="672"/>
      <c r="CT11" s="672"/>
      <c r="CU11" s="672"/>
      <c r="CV11" s="672"/>
      <c r="CW11" s="672"/>
      <c r="CX11" s="672"/>
      <c r="CY11" s="672"/>
      <c r="CZ11" s="672"/>
      <c r="DA11" s="648"/>
      <c r="DB11" s="648"/>
      <c r="DC11" s="648"/>
      <c r="DD11" s="647"/>
      <c r="DE11" s="665" t="str">
        <f t="shared" si="50"/>
        <v>0</v>
      </c>
      <c r="DF11" s="648"/>
    </row>
    <row r="12" ht="12.0" customHeight="1">
      <c r="A12" s="605"/>
      <c r="B12" s="605"/>
      <c r="C12" s="657" t="str">
        <f>C9+1</f>
        <v>2</v>
      </c>
      <c r="D12" s="658">
        <v>45378.0</v>
      </c>
      <c r="E12" s="659" t="s">
        <v>651</v>
      </c>
      <c r="F12" s="673"/>
      <c r="G12" s="673"/>
      <c r="H12" s="673"/>
      <c r="I12" s="673"/>
      <c r="J12" s="673"/>
      <c r="K12" s="673"/>
      <c r="L12" s="673"/>
      <c r="M12" s="673"/>
      <c r="N12" s="673"/>
      <c r="O12" s="673"/>
      <c r="P12" s="673"/>
      <c r="Q12" s="673"/>
      <c r="R12" s="673"/>
      <c r="S12" s="673"/>
      <c r="T12" s="673"/>
      <c r="U12" s="673"/>
      <c r="V12" s="673">
        <v>5.0</v>
      </c>
      <c r="W12" s="673"/>
      <c r="X12" s="673"/>
      <c r="Y12" s="673"/>
      <c r="Z12" s="673"/>
      <c r="AA12" s="673"/>
      <c r="AB12" s="673"/>
      <c r="AC12" s="673"/>
      <c r="AD12" s="673"/>
      <c r="AE12" s="673"/>
      <c r="AF12" s="673"/>
      <c r="AG12" s="673"/>
      <c r="AH12" s="673"/>
      <c r="AI12" s="673"/>
      <c r="AJ12" s="673"/>
      <c r="AK12" s="673"/>
      <c r="AL12" s="673"/>
      <c r="AM12" s="673"/>
      <c r="AN12" s="673"/>
      <c r="AO12" s="673"/>
      <c r="AP12" s="673"/>
      <c r="AQ12" s="673"/>
      <c r="AR12" s="673"/>
      <c r="AS12" s="673"/>
      <c r="AT12" s="673"/>
      <c r="AU12" s="673"/>
      <c r="AV12" s="673"/>
      <c r="AW12" s="673"/>
      <c r="AX12" s="673"/>
      <c r="AY12" s="673"/>
      <c r="AZ12" s="673"/>
      <c r="BA12" s="673"/>
      <c r="BB12" s="673"/>
      <c r="BC12" s="673"/>
      <c r="BD12" s="673"/>
      <c r="BE12" s="673"/>
      <c r="BF12" s="673"/>
      <c r="BG12" s="673"/>
      <c r="BH12" s="673"/>
      <c r="BI12" s="673"/>
      <c r="BJ12" s="673"/>
      <c r="BK12" s="673"/>
      <c r="BL12" s="673"/>
      <c r="BM12" s="673"/>
      <c r="BN12" s="673"/>
      <c r="BO12" s="673"/>
      <c r="BP12" s="673"/>
      <c r="BQ12" s="673"/>
      <c r="BR12" s="673"/>
      <c r="BS12" s="673"/>
      <c r="BT12" s="673"/>
      <c r="BU12" s="673"/>
      <c r="BV12" s="673"/>
      <c r="BW12" s="673"/>
      <c r="BX12" s="673"/>
      <c r="BY12" s="673"/>
      <c r="BZ12" s="673"/>
      <c r="CA12" s="673"/>
      <c r="CB12" s="673"/>
      <c r="CC12" s="673"/>
      <c r="CD12" s="673"/>
      <c r="CE12" s="673"/>
      <c r="CF12" s="673"/>
      <c r="CG12" s="673"/>
      <c r="CH12" s="673"/>
      <c r="CI12" s="673"/>
      <c r="CJ12" s="673"/>
      <c r="CK12" s="673"/>
      <c r="CL12" s="673"/>
      <c r="CM12" s="673"/>
      <c r="CN12" s="673"/>
      <c r="CO12" s="673"/>
      <c r="CP12" s="673"/>
      <c r="CQ12" s="673"/>
      <c r="CR12" s="673"/>
      <c r="CS12" s="673"/>
      <c r="CT12" s="673"/>
      <c r="CU12" s="673"/>
      <c r="CV12" s="673"/>
      <c r="CW12" s="673"/>
      <c r="CX12" s="673"/>
      <c r="CY12" s="673"/>
      <c r="CZ12" s="662"/>
      <c r="DA12" s="663"/>
      <c r="DB12" s="663"/>
      <c r="DC12" s="663"/>
      <c r="DD12" s="664"/>
      <c r="DE12" s="665" t="str">
        <f t="shared" si="50"/>
        <v>5</v>
      </c>
      <c r="DF12" s="638"/>
    </row>
    <row r="13" ht="12.0" customHeight="1">
      <c r="A13" s="605"/>
      <c r="B13" s="605"/>
      <c r="C13" s="580"/>
      <c r="D13" s="666" t="s">
        <v>655</v>
      </c>
      <c r="E13" s="667" t="s">
        <v>652</v>
      </c>
      <c r="F13" s="668"/>
      <c r="G13" s="668"/>
      <c r="H13" s="668"/>
      <c r="I13" s="668"/>
      <c r="J13" s="668"/>
      <c r="K13" s="668"/>
      <c r="L13" s="668"/>
      <c r="M13" s="668"/>
      <c r="N13" s="668"/>
      <c r="O13" s="668"/>
      <c r="P13" s="668"/>
      <c r="Q13" s="668"/>
      <c r="R13" s="668"/>
      <c r="S13" s="668"/>
      <c r="T13" s="668"/>
      <c r="U13" s="668"/>
      <c r="V13" s="668"/>
      <c r="W13" s="668"/>
      <c r="X13" s="668"/>
      <c r="Y13" s="668"/>
      <c r="Z13" s="668"/>
      <c r="AA13" s="668"/>
      <c r="AB13" s="668"/>
      <c r="AC13" s="668"/>
      <c r="AD13" s="668"/>
      <c r="AE13" s="668"/>
      <c r="AF13" s="668"/>
      <c r="AG13" s="668"/>
      <c r="AH13" s="668"/>
      <c r="AI13" s="668"/>
      <c r="AJ13" s="668"/>
      <c r="AK13" s="668"/>
      <c r="AL13" s="668"/>
      <c r="AM13" s="668"/>
      <c r="AN13" s="668"/>
      <c r="AO13" s="668"/>
      <c r="AP13" s="668"/>
      <c r="AQ13" s="668"/>
      <c r="AR13" s="668"/>
      <c r="AS13" s="668"/>
      <c r="AT13" s="668"/>
      <c r="AU13" s="668"/>
      <c r="AV13" s="668"/>
      <c r="AW13" s="668"/>
      <c r="AX13" s="668"/>
      <c r="AY13" s="668"/>
      <c r="AZ13" s="668"/>
      <c r="BA13" s="668"/>
      <c r="BB13" s="668"/>
      <c r="BC13" s="668"/>
      <c r="BD13" s="668"/>
      <c r="BE13" s="668"/>
      <c r="BF13" s="668"/>
      <c r="BG13" s="668"/>
      <c r="BH13" s="668"/>
      <c r="BI13" s="668"/>
      <c r="BJ13" s="668"/>
      <c r="BK13" s="668"/>
      <c r="BL13" s="668"/>
      <c r="BM13" s="668"/>
      <c r="BN13" s="668"/>
      <c r="BO13" s="668"/>
      <c r="BP13" s="668"/>
      <c r="BQ13" s="668"/>
      <c r="BR13" s="668"/>
      <c r="BS13" s="668"/>
      <c r="BT13" s="668"/>
      <c r="BU13" s="668"/>
      <c r="BV13" s="668"/>
      <c r="BW13" s="668"/>
      <c r="BX13" s="668"/>
      <c r="BY13" s="668"/>
      <c r="BZ13" s="668"/>
      <c r="CA13" s="668"/>
      <c r="CB13" s="668"/>
      <c r="CC13" s="668"/>
      <c r="CD13" s="668"/>
      <c r="CE13" s="668"/>
      <c r="CF13" s="668"/>
      <c r="CG13" s="668"/>
      <c r="CH13" s="668"/>
      <c r="CI13" s="668"/>
      <c r="CJ13" s="668"/>
      <c r="CK13" s="668"/>
      <c r="CL13" s="668"/>
      <c r="CM13" s="668"/>
      <c r="CN13" s="668"/>
      <c r="CO13" s="668"/>
      <c r="CP13" s="668"/>
      <c r="CQ13" s="668"/>
      <c r="CR13" s="668"/>
      <c r="CS13" s="668"/>
      <c r="CT13" s="668"/>
      <c r="CU13" s="668"/>
      <c r="CV13" s="668"/>
      <c r="CW13" s="668"/>
      <c r="CX13" s="668"/>
      <c r="CY13" s="668"/>
      <c r="CZ13" s="669"/>
      <c r="DA13" s="670"/>
      <c r="DB13" s="670"/>
      <c r="DC13" s="670"/>
      <c r="DD13" s="671"/>
      <c r="DE13" s="665" t="str">
        <f t="shared" si="50"/>
        <v>0</v>
      </c>
      <c r="DF13" s="638"/>
    </row>
    <row r="14" ht="12.0" customHeight="1">
      <c r="A14" s="605"/>
      <c r="B14" s="605"/>
      <c r="C14" s="293"/>
      <c r="D14" s="293"/>
      <c r="E14" s="646" t="s">
        <v>653</v>
      </c>
      <c r="F14" s="673"/>
      <c r="G14" s="673"/>
      <c r="H14" s="673"/>
      <c r="I14" s="673"/>
      <c r="J14" s="673"/>
      <c r="K14" s="673"/>
      <c r="L14" s="673"/>
      <c r="M14" s="673"/>
      <c r="N14" s="673"/>
      <c r="O14" s="673"/>
      <c r="P14" s="673"/>
      <c r="Q14" s="673"/>
      <c r="R14" s="673"/>
      <c r="S14" s="673"/>
      <c r="T14" s="673"/>
      <c r="U14" s="673"/>
      <c r="V14" s="673"/>
      <c r="W14" s="673"/>
      <c r="X14" s="673"/>
      <c r="Y14" s="673"/>
      <c r="Z14" s="673"/>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673"/>
      <c r="AW14" s="673"/>
      <c r="AX14" s="673"/>
      <c r="AY14" s="673"/>
      <c r="AZ14" s="673"/>
      <c r="BA14" s="673"/>
      <c r="BB14" s="673"/>
      <c r="BC14" s="673"/>
      <c r="BD14" s="673"/>
      <c r="BE14" s="673"/>
      <c r="BF14" s="673"/>
      <c r="BG14" s="673"/>
      <c r="BH14" s="673"/>
      <c r="BI14" s="673"/>
      <c r="BJ14" s="673"/>
      <c r="BK14" s="673"/>
      <c r="BL14" s="673"/>
      <c r="BM14" s="673"/>
      <c r="BN14" s="673"/>
      <c r="BO14" s="673"/>
      <c r="BP14" s="673"/>
      <c r="BQ14" s="673"/>
      <c r="BR14" s="673"/>
      <c r="BS14" s="673"/>
      <c r="BT14" s="673"/>
      <c r="BU14" s="673"/>
      <c r="BV14" s="673"/>
      <c r="BW14" s="673"/>
      <c r="BX14" s="673"/>
      <c r="BY14" s="673"/>
      <c r="BZ14" s="673"/>
      <c r="CA14" s="673"/>
      <c r="CB14" s="673"/>
      <c r="CC14" s="673"/>
      <c r="CD14" s="673"/>
      <c r="CE14" s="673"/>
      <c r="CF14" s="673"/>
      <c r="CG14" s="673"/>
      <c r="CH14" s="673"/>
      <c r="CI14" s="673"/>
      <c r="CJ14" s="673"/>
      <c r="CK14" s="673"/>
      <c r="CL14" s="673"/>
      <c r="CM14" s="673"/>
      <c r="CN14" s="673"/>
      <c r="CO14" s="673"/>
      <c r="CP14" s="673"/>
      <c r="CQ14" s="673"/>
      <c r="CR14" s="673"/>
      <c r="CS14" s="673"/>
      <c r="CT14" s="673"/>
      <c r="CU14" s="673"/>
      <c r="CV14" s="673"/>
      <c r="CW14" s="673"/>
      <c r="CX14" s="673"/>
      <c r="CY14" s="673"/>
      <c r="CZ14" s="673"/>
      <c r="DA14" s="648"/>
      <c r="DB14" s="648"/>
      <c r="DC14" s="648"/>
      <c r="DD14" s="647"/>
      <c r="DE14" s="665" t="str">
        <f t="shared" si="50"/>
        <v>0</v>
      </c>
      <c r="DF14" s="648"/>
    </row>
    <row r="15" ht="12.0" customHeight="1">
      <c r="A15" s="605"/>
      <c r="B15" s="605"/>
      <c r="C15" s="674" t="str">
        <f>C12+1</f>
        <v>3</v>
      </c>
      <c r="D15" s="658">
        <v>45374.0</v>
      </c>
      <c r="E15" s="659" t="s">
        <v>651</v>
      </c>
      <c r="F15" s="673">
        <v>5.0</v>
      </c>
      <c r="G15" s="673"/>
      <c r="H15" s="673">
        <v>5.0</v>
      </c>
      <c r="I15" s="673"/>
      <c r="J15" s="673"/>
      <c r="K15" s="673"/>
      <c r="L15" s="673">
        <v>5.0</v>
      </c>
      <c r="M15" s="673"/>
      <c r="N15" s="673"/>
      <c r="O15" s="673"/>
      <c r="P15" s="673">
        <v>5.0</v>
      </c>
      <c r="Q15" s="673"/>
      <c r="R15" s="673">
        <v>5.0</v>
      </c>
      <c r="S15" s="673"/>
      <c r="T15" s="673">
        <v>5.0</v>
      </c>
      <c r="U15" s="673"/>
      <c r="V15" s="673">
        <v>5.0</v>
      </c>
      <c r="W15" s="673"/>
      <c r="X15" s="673">
        <v>5.0</v>
      </c>
      <c r="Y15" s="673"/>
      <c r="Z15" s="673">
        <v>5.0</v>
      </c>
      <c r="AA15" s="673"/>
      <c r="AB15" s="673"/>
      <c r="AC15" s="673"/>
      <c r="AD15" s="673">
        <v>5.0</v>
      </c>
      <c r="AE15" s="673"/>
      <c r="AF15" s="673"/>
      <c r="AG15" s="673"/>
      <c r="AH15" s="673">
        <v>5.0</v>
      </c>
      <c r="AI15" s="673"/>
      <c r="AJ15" s="673"/>
      <c r="AK15" s="673"/>
      <c r="AL15" s="673">
        <v>5.0</v>
      </c>
      <c r="AM15" s="673"/>
      <c r="AN15" s="673"/>
      <c r="AO15" s="673"/>
      <c r="AP15" s="673">
        <v>5.0</v>
      </c>
      <c r="AQ15" s="673"/>
      <c r="AR15" s="673"/>
      <c r="AS15" s="673"/>
      <c r="AT15" s="673"/>
      <c r="AU15" s="673"/>
      <c r="AV15" s="673"/>
      <c r="AW15" s="673"/>
      <c r="AX15" s="673"/>
      <c r="AY15" s="673"/>
      <c r="AZ15" s="673"/>
      <c r="BA15" s="673"/>
      <c r="BB15" s="673">
        <v>5.0</v>
      </c>
      <c r="BC15" s="673"/>
      <c r="BD15" s="673"/>
      <c r="BE15" s="673"/>
      <c r="BF15" s="673"/>
      <c r="BG15" s="673"/>
      <c r="BH15" s="673"/>
      <c r="BI15" s="673"/>
      <c r="BJ15" s="673"/>
      <c r="BK15" s="673"/>
      <c r="BL15" s="673">
        <v>5.0</v>
      </c>
      <c r="BM15" s="673"/>
      <c r="BN15" s="673"/>
      <c r="BO15" s="673"/>
      <c r="BP15" s="673"/>
      <c r="BQ15" s="673"/>
      <c r="BR15" s="673"/>
      <c r="BS15" s="673"/>
      <c r="BT15" s="673"/>
      <c r="BU15" s="673"/>
      <c r="BV15" s="673"/>
      <c r="BW15" s="673"/>
      <c r="BX15" s="673">
        <v>10.0</v>
      </c>
      <c r="BY15" s="673"/>
      <c r="BZ15" s="673"/>
      <c r="CA15" s="673"/>
      <c r="CB15" s="673"/>
      <c r="CC15" s="673"/>
      <c r="CD15" s="673"/>
      <c r="CE15" s="673"/>
      <c r="CF15" s="673"/>
      <c r="CG15" s="673"/>
      <c r="CH15" s="673"/>
      <c r="CI15" s="673"/>
      <c r="CJ15" s="673"/>
      <c r="CK15" s="673"/>
      <c r="CL15" s="673"/>
      <c r="CM15" s="673"/>
      <c r="CN15" s="673"/>
      <c r="CO15" s="673"/>
      <c r="CP15" s="673"/>
      <c r="CQ15" s="673"/>
      <c r="CR15" s="673"/>
      <c r="CS15" s="673"/>
      <c r="CT15" s="673"/>
      <c r="CU15" s="673"/>
      <c r="CV15" s="673"/>
      <c r="CW15" s="673"/>
      <c r="CX15" s="673"/>
      <c r="CY15" s="673"/>
      <c r="CZ15" s="662"/>
      <c r="DA15" s="663"/>
      <c r="DB15" s="663"/>
      <c r="DC15" s="663"/>
      <c r="DD15" s="664"/>
      <c r="DE15" s="665" t="str">
        <f t="shared" si="50"/>
        <v>85</v>
      </c>
      <c r="DF15" s="638"/>
    </row>
    <row r="16" ht="12.0" customHeight="1">
      <c r="A16" s="605"/>
      <c r="B16" s="605"/>
      <c r="C16" s="580"/>
      <c r="D16" s="666" t="s">
        <v>656</v>
      </c>
      <c r="E16" s="667" t="s">
        <v>652</v>
      </c>
      <c r="F16" s="668"/>
      <c r="G16" s="668"/>
      <c r="H16" s="668">
        <v>5.0</v>
      </c>
      <c r="I16" s="668"/>
      <c r="J16" s="668"/>
      <c r="K16" s="668"/>
      <c r="L16" s="668"/>
      <c r="M16" s="668"/>
      <c r="N16" s="668"/>
      <c r="O16" s="668"/>
      <c r="P16" s="668"/>
      <c r="Q16" s="668"/>
      <c r="R16" s="668"/>
      <c r="S16" s="668"/>
      <c r="T16" s="668"/>
      <c r="U16" s="668"/>
      <c r="V16" s="668">
        <v>5.0</v>
      </c>
      <c r="W16" s="668"/>
      <c r="X16" s="668"/>
      <c r="Y16" s="668"/>
      <c r="Z16" s="668">
        <v>5.0</v>
      </c>
      <c r="AA16" s="668"/>
      <c r="AB16" s="668"/>
      <c r="AC16" s="668"/>
      <c r="AD16" s="668">
        <v>5.0</v>
      </c>
      <c r="AE16" s="668"/>
      <c r="AF16" s="668"/>
      <c r="AG16" s="668"/>
      <c r="AH16" s="668"/>
      <c r="AI16" s="668"/>
      <c r="AJ16" s="668"/>
      <c r="AK16" s="668"/>
      <c r="AL16" s="668"/>
      <c r="AM16" s="668"/>
      <c r="AN16" s="668"/>
      <c r="AO16" s="668"/>
      <c r="AP16" s="668"/>
      <c r="AQ16" s="668"/>
      <c r="AR16" s="668"/>
      <c r="AS16" s="668"/>
      <c r="AT16" s="668"/>
      <c r="AU16" s="668"/>
      <c r="AV16" s="668"/>
      <c r="AW16" s="668"/>
      <c r="AX16" s="668"/>
      <c r="AY16" s="668"/>
      <c r="AZ16" s="668"/>
      <c r="BA16" s="668"/>
      <c r="BB16" s="668"/>
      <c r="BC16" s="668"/>
      <c r="BD16" s="668"/>
      <c r="BE16" s="668"/>
      <c r="BF16" s="668"/>
      <c r="BG16" s="668"/>
      <c r="BH16" s="668"/>
      <c r="BI16" s="668"/>
      <c r="BJ16" s="668"/>
      <c r="BK16" s="668"/>
      <c r="BL16" s="668"/>
      <c r="BM16" s="668"/>
      <c r="BN16" s="668"/>
      <c r="BO16" s="668"/>
      <c r="BP16" s="668"/>
      <c r="BQ16" s="668"/>
      <c r="BR16" s="668"/>
      <c r="BS16" s="668"/>
      <c r="BT16" s="668"/>
      <c r="BU16" s="668"/>
      <c r="BV16" s="668"/>
      <c r="BW16" s="668"/>
      <c r="BX16" s="668"/>
      <c r="BY16" s="668"/>
      <c r="BZ16" s="668"/>
      <c r="CA16" s="668"/>
      <c r="CB16" s="668"/>
      <c r="CC16" s="668"/>
      <c r="CD16" s="668"/>
      <c r="CE16" s="668"/>
      <c r="CF16" s="668"/>
      <c r="CG16" s="668"/>
      <c r="CH16" s="668"/>
      <c r="CI16" s="668"/>
      <c r="CJ16" s="668"/>
      <c r="CK16" s="668"/>
      <c r="CL16" s="668"/>
      <c r="CM16" s="668"/>
      <c r="CN16" s="668"/>
      <c r="CO16" s="668"/>
      <c r="CP16" s="668"/>
      <c r="CQ16" s="668"/>
      <c r="CR16" s="668"/>
      <c r="CS16" s="668"/>
      <c r="CT16" s="668"/>
      <c r="CU16" s="668"/>
      <c r="CV16" s="668"/>
      <c r="CW16" s="668"/>
      <c r="CX16" s="668"/>
      <c r="CY16" s="668"/>
      <c r="CZ16" s="669"/>
      <c r="DA16" s="670"/>
      <c r="DB16" s="670"/>
      <c r="DC16" s="670"/>
      <c r="DD16" s="671"/>
      <c r="DE16" s="665" t="str">
        <f t="shared" si="50"/>
        <v>20</v>
      </c>
      <c r="DF16" s="638"/>
    </row>
    <row r="17" ht="12.0" customHeight="1">
      <c r="A17" s="605"/>
      <c r="B17" s="605"/>
      <c r="C17" s="293"/>
      <c r="D17" s="293"/>
      <c r="E17" s="646" t="s">
        <v>653</v>
      </c>
      <c r="F17" s="673"/>
      <c r="G17" s="673"/>
      <c r="H17" s="673"/>
      <c r="I17" s="673"/>
      <c r="J17" s="673"/>
      <c r="K17" s="673"/>
      <c r="L17" s="673"/>
      <c r="M17" s="673"/>
      <c r="N17" s="673"/>
      <c r="O17" s="673"/>
      <c r="P17" s="673"/>
      <c r="Q17" s="673"/>
      <c r="R17" s="673"/>
      <c r="S17" s="673"/>
      <c r="T17" s="673"/>
      <c r="U17" s="673"/>
      <c r="V17" s="673"/>
      <c r="W17" s="673"/>
      <c r="X17" s="673"/>
      <c r="Y17" s="673"/>
      <c r="Z17" s="673"/>
      <c r="AA17" s="673"/>
      <c r="AB17" s="673"/>
      <c r="AC17" s="673"/>
      <c r="AD17" s="673"/>
      <c r="AE17" s="673"/>
      <c r="AF17" s="673"/>
      <c r="AG17" s="673"/>
      <c r="AH17" s="673"/>
      <c r="AI17" s="673"/>
      <c r="AJ17" s="673"/>
      <c r="AK17" s="673"/>
      <c r="AL17" s="673"/>
      <c r="AM17" s="673"/>
      <c r="AN17" s="673"/>
      <c r="AO17" s="673"/>
      <c r="AP17" s="673"/>
      <c r="AQ17" s="673"/>
      <c r="AR17" s="673"/>
      <c r="AS17" s="673"/>
      <c r="AT17" s="673"/>
      <c r="AU17" s="673"/>
      <c r="AV17" s="673"/>
      <c r="AW17" s="673"/>
      <c r="AX17" s="673"/>
      <c r="AY17" s="673"/>
      <c r="AZ17" s="673"/>
      <c r="BA17" s="673"/>
      <c r="BB17" s="673"/>
      <c r="BC17" s="673"/>
      <c r="BD17" s="673"/>
      <c r="BE17" s="673"/>
      <c r="BF17" s="673"/>
      <c r="BG17" s="673"/>
      <c r="BH17" s="673"/>
      <c r="BI17" s="673"/>
      <c r="BJ17" s="673"/>
      <c r="BK17" s="673"/>
      <c r="BL17" s="673"/>
      <c r="BM17" s="673"/>
      <c r="BN17" s="673"/>
      <c r="BO17" s="673"/>
      <c r="BP17" s="673"/>
      <c r="BQ17" s="673"/>
      <c r="BR17" s="673"/>
      <c r="BS17" s="673"/>
      <c r="BT17" s="673"/>
      <c r="BU17" s="673"/>
      <c r="BV17" s="673"/>
      <c r="BW17" s="673"/>
      <c r="BX17" s="673"/>
      <c r="BY17" s="673"/>
      <c r="BZ17" s="673"/>
      <c r="CA17" s="673"/>
      <c r="CB17" s="673"/>
      <c r="CC17" s="673"/>
      <c r="CD17" s="673"/>
      <c r="CE17" s="673"/>
      <c r="CF17" s="673"/>
      <c r="CG17" s="673"/>
      <c r="CH17" s="673"/>
      <c r="CI17" s="673"/>
      <c r="CJ17" s="673"/>
      <c r="CK17" s="673"/>
      <c r="CL17" s="673"/>
      <c r="CM17" s="673"/>
      <c r="CN17" s="673"/>
      <c r="CO17" s="673"/>
      <c r="CP17" s="673"/>
      <c r="CQ17" s="673"/>
      <c r="CR17" s="673"/>
      <c r="CS17" s="673"/>
      <c r="CT17" s="673"/>
      <c r="CU17" s="673"/>
      <c r="CV17" s="673"/>
      <c r="CW17" s="673"/>
      <c r="CX17" s="673"/>
      <c r="CY17" s="673"/>
      <c r="CZ17" s="673"/>
      <c r="DA17" s="648"/>
      <c r="DB17" s="648"/>
      <c r="DC17" s="648"/>
      <c r="DD17" s="647"/>
      <c r="DE17" s="665" t="str">
        <f t="shared" si="50"/>
        <v>0</v>
      </c>
      <c r="DF17" s="648"/>
    </row>
    <row r="18" ht="12.0" customHeight="1">
      <c r="A18" s="605"/>
      <c r="B18" s="605"/>
      <c r="C18" s="674" t="str">
        <f>C15+1</f>
        <v>4</v>
      </c>
      <c r="D18" s="658">
        <v>45380.0</v>
      </c>
      <c r="E18" s="659" t="s">
        <v>651</v>
      </c>
      <c r="F18" s="673"/>
      <c r="G18" s="673"/>
      <c r="H18" s="673"/>
      <c r="I18" s="673"/>
      <c r="J18" s="673"/>
      <c r="K18" s="673"/>
      <c r="L18" s="673"/>
      <c r="M18" s="673"/>
      <c r="N18" s="673"/>
      <c r="O18" s="673"/>
      <c r="P18" s="673"/>
      <c r="Q18" s="673"/>
      <c r="R18" s="673"/>
      <c r="S18" s="673"/>
      <c r="T18" s="673"/>
      <c r="U18" s="673"/>
      <c r="V18" s="668">
        <v>5.0</v>
      </c>
      <c r="W18" s="673"/>
      <c r="X18" s="673"/>
      <c r="Y18" s="673"/>
      <c r="Z18" s="673"/>
      <c r="AA18" s="673"/>
      <c r="AB18" s="673"/>
      <c r="AC18" s="673"/>
      <c r="AD18" s="673"/>
      <c r="AE18" s="673"/>
      <c r="AF18" s="673"/>
      <c r="AG18" s="673"/>
      <c r="AH18" s="673"/>
      <c r="AI18" s="673"/>
      <c r="AJ18" s="673"/>
      <c r="AK18" s="673"/>
      <c r="AL18" s="673"/>
      <c r="AM18" s="673"/>
      <c r="AN18" s="673"/>
      <c r="AO18" s="673"/>
      <c r="AP18" s="673"/>
      <c r="AQ18" s="673"/>
      <c r="AR18" s="673"/>
      <c r="AS18" s="673"/>
      <c r="AT18" s="673"/>
      <c r="AU18" s="673"/>
      <c r="AV18" s="673"/>
      <c r="AW18" s="673"/>
      <c r="AX18" s="673"/>
      <c r="AY18" s="673"/>
      <c r="AZ18" s="673"/>
      <c r="BA18" s="673"/>
      <c r="BB18" s="673"/>
      <c r="BC18" s="673"/>
      <c r="BD18" s="673"/>
      <c r="BE18" s="673"/>
      <c r="BF18" s="673"/>
      <c r="BG18" s="673"/>
      <c r="BH18" s="673"/>
      <c r="BI18" s="673"/>
      <c r="BJ18" s="673"/>
      <c r="BK18" s="673"/>
      <c r="BL18" s="673"/>
      <c r="BM18" s="673"/>
      <c r="BN18" s="673"/>
      <c r="BO18" s="673"/>
      <c r="BP18" s="673"/>
      <c r="BQ18" s="673"/>
      <c r="BR18" s="673"/>
      <c r="BS18" s="673"/>
      <c r="BT18" s="673"/>
      <c r="BU18" s="673"/>
      <c r="BV18" s="673"/>
      <c r="BW18" s="673"/>
      <c r="BX18" s="673"/>
      <c r="BY18" s="673"/>
      <c r="BZ18" s="673"/>
      <c r="CA18" s="673"/>
      <c r="CB18" s="673"/>
      <c r="CC18" s="673"/>
      <c r="CD18" s="673"/>
      <c r="CE18" s="673"/>
      <c r="CF18" s="673"/>
      <c r="CG18" s="673"/>
      <c r="CH18" s="673"/>
      <c r="CI18" s="673"/>
      <c r="CJ18" s="673"/>
      <c r="CK18" s="673"/>
      <c r="CL18" s="673"/>
      <c r="CM18" s="673"/>
      <c r="CN18" s="673"/>
      <c r="CO18" s="673"/>
      <c r="CP18" s="673"/>
      <c r="CQ18" s="673"/>
      <c r="CR18" s="673"/>
      <c r="CS18" s="673"/>
      <c r="CT18" s="673"/>
      <c r="CU18" s="673"/>
      <c r="CV18" s="673"/>
      <c r="CW18" s="673"/>
      <c r="CX18" s="673"/>
      <c r="CY18" s="673"/>
      <c r="CZ18" s="662"/>
      <c r="DA18" s="663"/>
      <c r="DB18" s="663"/>
      <c r="DC18" s="663"/>
      <c r="DD18" s="664"/>
      <c r="DE18" s="665" t="str">
        <f t="shared" si="50"/>
        <v>5</v>
      </c>
      <c r="DF18" s="638"/>
    </row>
    <row r="19" ht="12.0" customHeight="1">
      <c r="A19" s="605"/>
      <c r="B19" s="605"/>
      <c r="C19" s="580"/>
      <c r="D19" s="675" t="s">
        <v>657</v>
      </c>
      <c r="E19" s="667" t="s">
        <v>652</v>
      </c>
      <c r="F19" s="668"/>
      <c r="G19" s="668"/>
      <c r="H19" s="668"/>
      <c r="I19" s="668"/>
      <c r="J19" s="668"/>
      <c r="K19" s="668"/>
      <c r="L19" s="668"/>
      <c r="M19" s="668"/>
      <c r="N19" s="668"/>
      <c r="O19" s="668"/>
      <c r="P19" s="668"/>
      <c r="Q19" s="668"/>
      <c r="R19" s="668"/>
      <c r="S19" s="668"/>
      <c r="T19" s="668"/>
      <c r="U19" s="668"/>
      <c r="V19" s="668"/>
      <c r="W19" s="668"/>
      <c r="X19" s="668"/>
      <c r="Y19" s="668"/>
      <c r="Z19" s="668"/>
      <c r="AA19" s="668"/>
      <c r="AB19" s="668"/>
      <c r="AC19" s="668"/>
      <c r="AD19" s="668"/>
      <c r="AE19" s="668"/>
      <c r="AF19" s="668"/>
      <c r="AG19" s="668"/>
      <c r="AH19" s="668"/>
      <c r="AI19" s="668"/>
      <c r="AJ19" s="668"/>
      <c r="AK19" s="668"/>
      <c r="AL19" s="668"/>
      <c r="AM19" s="668"/>
      <c r="AN19" s="668"/>
      <c r="AO19" s="668"/>
      <c r="AP19" s="668"/>
      <c r="AQ19" s="668"/>
      <c r="AR19" s="668"/>
      <c r="AS19" s="668"/>
      <c r="AT19" s="668"/>
      <c r="AU19" s="668"/>
      <c r="AV19" s="668"/>
      <c r="AW19" s="668"/>
      <c r="AX19" s="668"/>
      <c r="AY19" s="668"/>
      <c r="AZ19" s="668"/>
      <c r="BA19" s="668"/>
      <c r="BB19" s="668"/>
      <c r="BC19" s="668"/>
      <c r="BD19" s="668"/>
      <c r="BE19" s="668"/>
      <c r="BF19" s="668"/>
      <c r="BG19" s="668"/>
      <c r="BH19" s="668"/>
      <c r="BI19" s="668"/>
      <c r="BJ19" s="668"/>
      <c r="BK19" s="668"/>
      <c r="BL19" s="668"/>
      <c r="BM19" s="668"/>
      <c r="BN19" s="668"/>
      <c r="BO19" s="668"/>
      <c r="BP19" s="668"/>
      <c r="BQ19" s="668"/>
      <c r="BR19" s="668"/>
      <c r="BS19" s="668"/>
      <c r="BT19" s="668"/>
      <c r="BU19" s="668"/>
      <c r="BV19" s="668"/>
      <c r="BW19" s="668"/>
      <c r="BX19" s="668"/>
      <c r="BY19" s="668"/>
      <c r="BZ19" s="668"/>
      <c r="CA19" s="668"/>
      <c r="CB19" s="668"/>
      <c r="CC19" s="668"/>
      <c r="CD19" s="668"/>
      <c r="CE19" s="668"/>
      <c r="CF19" s="668"/>
      <c r="CG19" s="668"/>
      <c r="CH19" s="668"/>
      <c r="CI19" s="668"/>
      <c r="CJ19" s="668"/>
      <c r="CK19" s="668"/>
      <c r="CL19" s="668"/>
      <c r="CM19" s="668"/>
      <c r="CN19" s="668"/>
      <c r="CO19" s="668"/>
      <c r="CP19" s="668"/>
      <c r="CQ19" s="668"/>
      <c r="CR19" s="668"/>
      <c r="CS19" s="668"/>
      <c r="CT19" s="668"/>
      <c r="CU19" s="668"/>
      <c r="CV19" s="668"/>
      <c r="CW19" s="668"/>
      <c r="CX19" s="668"/>
      <c r="CY19" s="668"/>
      <c r="CZ19" s="669"/>
      <c r="DA19" s="670"/>
      <c r="DB19" s="670"/>
      <c r="DC19" s="670"/>
      <c r="DD19" s="671"/>
      <c r="DE19" s="665" t="str">
        <f t="shared" si="50"/>
        <v>0</v>
      </c>
      <c r="DF19" s="638"/>
    </row>
    <row r="20" ht="12.0" customHeight="1">
      <c r="A20" s="605"/>
      <c r="B20" s="605"/>
      <c r="C20" s="293"/>
      <c r="D20" s="293"/>
      <c r="E20" s="646" t="s">
        <v>653</v>
      </c>
      <c r="F20" s="673"/>
      <c r="G20" s="673"/>
      <c r="H20" s="673"/>
      <c r="I20" s="673"/>
      <c r="J20" s="673"/>
      <c r="K20" s="673"/>
      <c r="L20" s="673"/>
      <c r="M20" s="673"/>
      <c r="N20" s="673"/>
      <c r="O20" s="673"/>
      <c r="P20" s="673"/>
      <c r="Q20" s="673"/>
      <c r="R20" s="673"/>
      <c r="S20" s="673"/>
      <c r="T20" s="673"/>
      <c r="U20" s="673"/>
      <c r="V20" s="673"/>
      <c r="W20" s="673"/>
      <c r="X20" s="673"/>
      <c r="Y20" s="673"/>
      <c r="Z20" s="673"/>
      <c r="AA20" s="673"/>
      <c r="AB20" s="673"/>
      <c r="AC20" s="673"/>
      <c r="AD20" s="673"/>
      <c r="AE20" s="673"/>
      <c r="AF20" s="673"/>
      <c r="AG20" s="673"/>
      <c r="AH20" s="673"/>
      <c r="AI20" s="673"/>
      <c r="AJ20" s="673"/>
      <c r="AK20" s="673"/>
      <c r="AL20" s="673"/>
      <c r="AM20" s="673"/>
      <c r="AN20" s="673"/>
      <c r="AO20" s="673"/>
      <c r="AP20" s="673"/>
      <c r="AQ20" s="673"/>
      <c r="AR20" s="673"/>
      <c r="AS20" s="673"/>
      <c r="AT20" s="673"/>
      <c r="AU20" s="673"/>
      <c r="AV20" s="673"/>
      <c r="AW20" s="673"/>
      <c r="AX20" s="673"/>
      <c r="AY20" s="673"/>
      <c r="AZ20" s="673"/>
      <c r="BA20" s="673"/>
      <c r="BB20" s="673"/>
      <c r="BC20" s="673"/>
      <c r="BD20" s="673"/>
      <c r="BE20" s="673"/>
      <c r="BF20" s="673"/>
      <c r="BG20" s="673"/>
      <c r="BH20" s="673"/>
      <c r="BI20" s="673"/>
      <c r="BJ20" s="673"/>
      <c r="BK20" s="673"/>
      <c r="BL20" s="673"/>
      <c r="BM20" s="673"/>
      <c r="BN20" s="673"/>
      <c r="BO20" s="673"/>
      <c r="BP20" s="673"/>
      <c r="BQ20" s="673"/>
      <c r="BR20" s="673"/>
      <c r="BS20" s="673"/>
      <c r="BT20" s="673"/>
      <c r="BU20" s="673"/>
      <c r="BV20" s="673"/>
      <c r="BW20" s="673"/>
      <c r="BX20" s="673"/>
      <c r="BY20" s="673"/>
      <c r="BZ20" s="673"/>
      <c r="CA20" s="673"/>
      <c r="CB20" s="673"/>
      <c r="CC20" s="673"/>
      <c r="CD20" s="673"/>
      <c r="CE20" s="673"/>
      <c r="CF20" s="673"/>
      <c r="CG20" s="673"/>
      <c r="CH20" s="673"/>
      <c r="CI20" s="673"/>
      <c r="CJ20" s="673"/>
      <c r="CK20" s="673"/>
      <c r="CL20" s="673"/>
      <c r="CM20" s="673"/>
      <c r="CN20" s="673"/>
      <c r="CO20" s="673"/>
      <c r="CP20" s="673"/>
      <c r="CQ20" s="673"/>
      <c r="CR20" s="673"/>
      <c r="CS20" s="673"/>
      <c r="CT20" s="673"/>
      <c r="CU20" s="673"/>
      <c r="CV20" s="673"/>
      <c r="CW20" s="673"/>
      <c r="CX20" s="673"/>
      <c r="CY20" s="673"/>
      <c r="CZ20" s="673"/>
      <c r="DA20" s="648"/>
      <c r="DB20" s="648"/>
      <c r="DC20" s="648"/>
      <c r="DD20" s="647"/>
      <c r="DE20" s="665" t="str">
        <f t="shared" si="50"/>
        <v>0</v>
      </c>
      <c r="DF20" s="648"/>
    </row>
    <row r="21" ht="12.0" customHeight="1">
      <c r="A21" s="605"/>
      <c r="B21" s="605"/>
      <c r="C21" s="657" t="str">
        <f>C18+1</f>
        <v>5</v>
      </c>
      <c r="D21" s="658">
        <v>45391.0</v>
      </c>
      <c r="E21" s="659" t="s">
        <v>651</v>
      </c>
      <c r="F21" s="673">
        <v>4.0</v>
      </c>
      <c r="G21" s="673"/>
      <c r="H21" s="673"/>
      <c r="I21" s="673"/>
      <c r="J21" s="673"/>
      <c r="K21" s="673"/>
      <c r="L21" s="673"/>
      <c r="M21" s="673"/>
      <c r="N21" s="673"/>
      <c r="O21" s="673"/>
      <c r="P21" s="673"/>
      <c r="Q21" s="673"/>
      <c r="R21" s="673"/>
      <c r="S21" s="673"/>
      <c r="T21" s="673">
        <v>3.0</v>
      </c>
      <c r="U21" s="673"/>
      <c r="V21" s="673">
        <v>4.0</v>
      </c>
      <c r="W21" s="673"/>
      <c r="X21" s="673"/>
      <c r="Y21" s="673"/>
      <c r="Z21" s="673"/>
      <c r="AA21" s="673"/>
      <c r="AB21" s="673"/>
      <c r="AC21" s="673"/>
      <c r="AD21" s="673"/>
      <c r="AE21" s="673"/>
      <c r="AF21" s="673"/>
      <c r="AG21" s="673"/>
      <c r="AH21" s="673"/>
      <c r="AI21" s="673"/>
      <c r="AJ21" s="673"/>
      <c r="AK21" s="673"/>
      <c r="AL21" s="673"/>
      <c r="AM21" s="673"/>
      <c r="AN21" s="673"/>
      <c r="AO21" s="673"/>
      <c r="AP21" s="673"/>
      <c r="AQ21" s="673"/>
      <c r="AR21" s="673"/>
      <c r="AS21" s="673"/>
      <c r="AT21" s="673"/>
      <c r="AU21" s="673"/>
      <c r="AV21" s="673"/>
      <c r="AW21" s="673"/>
      <c r="AX21" s="673"/>
      <c r="AY21" s="673"/>
      <c r="AZ21" s="673"/>
      <c r="BA21" s="673"/>
      <c r="BB21" s="673"/>
      <c r="BC21" s="673"/>
      <c r="BD21" s="673"/>
      <c r="BE21" s="673"/>
      <c r="BF21" s="673"/>
      <c r="BG21" s="673"/>
      <c r="BH21" s="673"/>
      <c r="BI21" s="673"/>
      <c r="BJ21" s="673"/>
      <c r="BK21" s="673"/>
      <c r="BL21" s="673"/>
      <c r="BM21" s="673"/>
      <c r="BN21" s="673"/>
      <c r="BO21" s="673"/>
      <c r="BP21" s="673"/>
      <c r="BQ21" s="673"/>
      <c r="BR21" s="673"/>
      <c r="BS21" s="673"/>
      <c r="BT21" s="673"/>
      <c r="BU21" s="673"/>
      <c r="BV21" s="673"/>
      <c r="BW21" s="673"/>
      <c r="BX21" s="673"/>
      <c r="BY21" s="673"/>
      <c r="BZ21" s="673"/>
      <c r="CA21" s="673"/>
      <c r="CB21" s="673"/>
      <c r="CC21" s="673"/>
      <c r="CD21" s="673"/>
      <c r="CE21" s="673"/>
      <c r="CF21" s="673"/>
      <c r="CG21" s="673"/>
      <c r="CH21" s="673"/>
      <c r="CI21" s="673"/>
      <c r="CJ21" s="673"/>
      <c r="CK21" s="673"/>
      <c r="CL21" s="673"/>
      <c r="CM21" s="673"/>
      <c r="CN21" s="673"/>
      <c r="CO21" s="673"/>
      <c r="CP21" s="673"/>
      <c r="CQ21" s="673"/>
      <c r="CR21" s="673"/>
      <c r="CS21" s="673"/>
      <c r="CT21" s="673"/>
      <c r="CU21" s="673"/>
      <c r="CV21" s="673"/>
      <c r="CW21" s="673"/>
      <c r="CX21" s="673"/>
      <c r="CY21" s="673"/>
      <c r="CZ21" s="662"/>
      <c r="DA21" s="663"/>
      <c r="DB21" s="663"/>
      <c r="DC21" s="663"/>
      <c r="DD21" s="664"/>
      <c r="DE21" s="665" t="str">
        <f t="shared" si="50"/>
        <v>11</v>
      </c>
      <c r="DF21" s="638"/>
    </row>
    <row r="22" ht="12.0" customHeight="1">
      <c r="A22" s="605"/>
      <c r="B22" s="605"/>
      <c r="C22" s="580"/>
      <c r="D22" s="675" t="s">
        <v>658</v>
      </c>
      <c r="E22" s="667" t="s">
        <v>652</v>
      </c>
      <c r="F22" s="668"/>
      <c r="G22" s="668"/>
      <c r="H22" s="668"/>
      <c r="I22" s="668"/>
      <c r="J22" s="668"/>
      <c r="K22" s="668"/>
      <c r="L22" s="668"/>
      <c r="M22" s="668"/>
      <c r="N22" s="668"/>
      <c r="O22" s="668"/>
      <c r="P22" s="668"/>
      <c r="Q22" s="668"/>
      <c r="R22" s="668"/>
      <c r="S22" s="668"/>
      <c r="T22" s="668"/>
      <c r="U22" s="668"/>
      <c r="V22" s="668"/>
      <c r="W22" s="668"/>
      <c r="X22" s="668"/>
      <c r="Y22" s="668"/>
      <c r="Z22" s="668"/>
      <c r="AA22" s="668"/>
      <c r="AB22" s="668"/>
      <c r="AC22" s="668"/>
      <c r="AD22" s="668"/>
      <c r="AE22" s="668"/>
      <c r="AF22" s="668"/>
      <c r="AG22" s="668"/>
      <c r="AH22" s="668"/>
      <c r="AI22" s="668"/>
      <c r="AJ22" s="668"/>
      <c r="AK22" s="668"/>
      <c r="AL22" s="668"/>
      <c r="AM22" s="668"/>
      <c r="AN22" s="668"/>
      <c r="AO22" s="668"/>
      <c r="AP22" s="668"/>
      <c r="AQ22" s="668"/>
      <c r="AR22" s="668"/>
      <c r="AS22" s="668"/>
      <c r="AT22" s="668"/>
      <c r="AU22" s="668"/>
      <c r="AV22" s="668"/>
      <c r="AW22" s="668"/>
      <c r="AX22" s="668"/>
      <c r="AY22" s="668"/>
      <c r="AZ22" s="668"/>
      <c r="BA22" s="668"/>
      <c r="BB22" s="668"/>
      <c r="BC22" s="668"/>
      <c r="BD22" s="668"/>
      <c r="BE22" s="668"/>
      <c r="BF22" s="668"/>
      <c r="BG22" s="668"/>
      <c r="BH22" s="668"/>
      <c r="BI22" s="668"/>
      <c r="BJ22" s="668"/>
      <c r="BK22" s="668"/>
      <c r="BL22" s="668"/>
      <c r="BM22" s="668"/>
      <c r="BN22" s="668"/>
      <c r="BO22" s="668"/>
      <c r="BP22" s="668"/>
      <c r="BQ22" s="668"/>
      <c r="BR22" s="668"/>
      <c r="BS22" s="668"/>
      <c r="BT22" s="668"/>
      <c r="BU22" s="668"/>
      <c r="BV22" s="668"/>
      <c r="BW22" s="668"/>
      <c r="BX22" s="668"/>
      <c r="BY22" s="668"/>
      <c r="BZ22" s="668"/>
      <c r="CA22" s="668"/>
      <c r="CB22" s="668"/>
      <c r="CC22" s="668"/>
      <c r="CD22" s="668"/>
      <c r="CE22" s="668"/>
      <c r="CF22" s="668"/>
      <c r="CG22" s="668"/>
      <c r="CH22" s="668"/>
      <c r="CI22" s="668"/>
      <c r="CJ22" s="668"/>
      <c r="CK22" s="668"/>
      <c r="CL22" s="668"/>
      <c r="CM22" s="668"/>
      <c r="CN22" s="668"/>
      <c r="CO22" s="668"/>
      <c r="CP22" s="668"/>
      <c r="CQ22" s="668"/>
      <c r="CR22" s="668"/>
      <c r="CS22" s="668"/>
      <c r="CT22" s="668"/>
      <c r="CU22" s="668"/>
      <c r="CV22" s="668"/>
      <c r="CW22" s="668"/>
      <c r="CX22" s="668"/>
      <c r="CY22" s="668"/>
      <c r="CZ22" s="669"/>
      <c r="DA22" s="670"/>
      <c r="DB22" s="670"/>
      <c r="DC22" s="670"/>
      <c r="DD22" s="671"/>
      <c r="DE22" s="665" t="str">
        <f t="shared" si="50"/>
        <v>0</v>
      </c>
      <c r="DF22" s="638"/>
    </row>
    <row r="23" ht="12.0" customHeight="1">
      <c r="A23" s="605"/>
      <c r="B23" s="605"/>
      <c r="C23" s="580"/>
      <c r="D23" s="293"/>
      <c r="E23" s="646" t="s">
        <v>653</v>
      </c>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3"/>
      <c r="AK23" s="673"/>
      <c r="AL23" s="673"/>
      <c r="AM23" s="673"/>
      <c r="AN23" s="673"/>
      <c r="AO23" s="673"/>
      <c r="AP23" s="673"/>
      <c r="AQ23" s="673"/>
      <c r="AR23" s="673"/>
      <c r="AS23" s="673"/>
      <c r="AT23" s="673"/>
      <c r="AU23" s="673"/>
      <c r="AV23" s="673"/>
      <c r="AW23" s="673"/>
      <c r="AX23" s="673"/>
      <c r="AY23" s="673"/>
      <c r="AZ23" s="673"/>
      <c r="BA23" s="673"/>
      <c r="BB23" s="673"/>
      <c r="BC23" s="673"/>
      <c r="BD23" s="673"/>
      <c r="BE23" s="673"/>
      <c r="BF23" s="673"/>
      <c r="BG23" s="673"/>
      <c r="BH23" s="673"/>
      <c r="BI23" s="673"/>
      <c r="BJ23" s="673"/>
      <c r="BK23" s="673"/>
      <c r="BL23" s="673"/>
      <c r="BM23" s="673"/>
      <c r="BN23" s="673"/>
      <c r="BO23" s="673"/>
      <c r="BP23" s="673"/>
      <c r="BQ23" s="673"/>
      <c r="BR23" s="673"/>
      <c r="BS23" s="673"/>
      <c r="BT23" s="673"/>
      <c r="BU23" s="673"/>
      <c r="BV23" s="673"/>
      <c r="BW23" s="673"/>
      <c r="BX23" s="673"/>
      <c r="BY23" s="673"/>
      <c r="BZ23" s="673"/>
      <c r="CA23" s="673"/>
      <c r="CB23" s="673"/>
      <c r="CC23" s="673"/>
      <c r="CD23" s="673"/>
      <c r="CE23" s="673"/>
      <c r="CF23" s="673"/>
      <c r="CG23" s="673"/>
      <c r="CH23" s="673"/>
      <c r="CI23" s="673"/>
      <c r="CJ23" s="673"/>
      <c r="CK23" s="673"/>
      <c r="CL23" s="673"/>
      <c r="CM23" s="673"/>
      <c r="CN23" s="673"/>
      <c r="CO23" s="673"/>
      <c r="CP23" s="673"/>
      <c r="CQ23" s="673"/>
      <c r="CR23" s="673"/>
      <c r="CS23" s="673"/>
      <c r="CT23" s="673"/>
      <c r="CU23" s="673"/>
      <c r="CV23" s="673"/>
      <c r="CW23" s="673"/>
      <c r="CX23" s="673"/>
      <c r="CY23" s="673"/>
      <c r="CZ23" s="673"/>
      <c r="DA23" s="648"/>
      <c r="DB23" s="648"/>
      <c r="DC23" s="648"/>
      <c r="DD23" s="647"/>
      <c r="DE23" s="665" t="str">
        <f t="shared" si="50"/>
        <v>0</v>
      </c>
      <c r="DF23" s="648"/>
    </row>
    <row r="24" ht="12.0" customHeight="1">
      <c r="A24" s="605"/>
      <c r="B24" s="605"/>
      <c r="C24" s="657" t="str">
        <f>C21+1</f>
        <v>6</v>
      </c>
      <c r="D24" s="658">
        <v>45396.0</v>
      </c>
      <c r="E24" s="659" t="s">
        <v>651</v>
      </c>
      <c r="F24" s="673">
        <v>5.0</v>
      </c>
      <c r="G24" s="673"/>
      <c r="H24" s="673"/>
      <c r="I24" s="673"/>
      <c r="J24" s="673"/>
      <c r="K24" s="673"/>
      <c r="L24" s="673"/>
      <c r="M24" s="673"/>
      <c r="N24" s="673"/>
      <c r="O24" s="673"/>
      <c r="P24" s="673"/>
      <c r="Q24" s="673"/>
      <c r="R24" s="673"/>
      <c r="S24" s="673"/>
      <c r="T24" s="673"/>
      <c r="U24" s="673"/>
      <c r="V24" s="673">
        <v>5.0</v>
      </c>
      <c r="W24" s="673"/>
      <c r="X24" s="673"/>
      <c r="Y24" s="673"/>
      <c r="Z24" s="673"/>
      <c r="AA24" s="673"/>
      <c r="AB24" s="673"/>
      <c r="AC24" s="673"/>
      <c r="AD24" s="673"/>
      <c r="AE24" s="673"/>
      <c r="AF24" s="673"/>
      <c r="AG24" s="673"/>
      <c r="AH24" s="673"/>
      <c r="AI24" s="673"/>
      <c r="AJ24" s="673"/>
      <c r="AK24" s="673"/>
      <c r="AL24" s="673"/>
      <c r="AM24" s="673"/>
      <c r="AN24" s="673"/>
      <c r="AO24" s="673"/>
      <c r="AP24" s="673"/>
      <c r="AQ24" s="673"/>
      <c r="AR24" s="673"/>
      <c r="AS24" s="673"/>
      <c r="AT24" s="673"/>
      <c r="AU24" s="673"/>
      <c r="AV24" s="673"/>
      <c r="AW24" s="673"/>
      <c r="AX24" s="673"/>
      <c r="AY24" s="673"/>
      <c r="AZ24" s="673"/>
      <c r="BA24" s="673"/>
      <c r="BB24" s="673"/>
      <c r="BC24" s="673"/>
      <c r="BD24" s="673"/>
      <c r="BE24" s="673"/>
      <c r="BF24" s="673"/>
      <c r="BG24" s="673"/>
      <c r="BH24" s="673"/>
      <c r="BI24" s="673"/>
      <c r="BJ24" s="673"/>
      <c r="BK24" s="673"/>
      <c r="BL24" s="673"/>
      <c r="BM24" s="673"/>
      <c r="BN24" s="673"/>
      <c r="BO24" s="673"/>
      <c r="BP24" s="673"/>
      <c r="BQ24" s="673"/>
      <c r="BR24" s="673"/>
      <c r="BS24" s="673"/>
      <c r="BT24" s="673"/>
      <c r="BU24" s="673"/>
      <c r="BV24" s="673"/>
      <c r="BW24" s="673"/>
      <c r="BX24" s="673"/>
      <c r="BY24" s="673"/>
      <c r="BZ24" s="673"/>
      <c r="CA24" s="673"/>
      <c r="CB24" s="673"/>
      <c r="CC24" s="673"/>
      <c r="CD24" s="673"/>
      <c r="CE24" s="673"/>
      <c r="CF24" s="673"/>
      <c r="CG24" s="673"/>
      <c r="CH24" s="673"/>
      <c r="CI24" s="673"/>
      <c r="CJ24" s="673"/>
      <c r="CK24" s="673"/>
      <c r="CL24" s="673"/>
      <c r="CM24" s="673"/>
      <c r="CN24" s="673"/>
      <c r="CO24" s="673"/>
      <c r="CP24" s="673"/>
      <c r="CQ24" s="673"/>
      <c r="CR24" s="673"/>
      <c r="CS24" s="673"/>
      <c r="CT24" s="673"/>
      <c r="CU24" s="673"/>
      <c r="CV24" s="673"/>
      <c r="CW24" s="673"/>
      <c r="CX24" s="673"/>
      <c r="CY24" s="673"/>
      <c r="CZ24" s="662"/>
      <c r="DA24" s="676"/>
      <c r="DB24" s="663"/>
      <c r="DC24" s="663"/>
      <c r="DD24" s="664"/>
      <c r="DE24" s="665" t="str">
        <f t="shared" si="50"/>
        <v>10</v>
      </c>
      <c r="DF24" s="638"/>
    </row>
    <row r="25" ht="12.0" customHeight="1">
      <c r="A25" s="605"/>
      <c r="B25" s="605"/>
      <c r="C25" s="580"/>
      <c r="D25" s="666" t="s">
        <v>659</v>
      </c>
      <c r="E25" s="667" t="s">
        <v>652</v>
      </c>
      <c r="F25" s="668"/>
      <c r="G25" s="668"/>
      <c r="H25" s="668"/>
      <c r="I25" s="668"/>
      <c r="J25" s="668"/>
      <c r="K25" s="668"/>
      <c r="L25" s="668"/>
      <c r="M25" s="668"/>
      <c r="N25" s="668"/>
      <c r="O25" s="668"/>
      <c r="P25" s="668"/>
      <c r="Q25" s="668"/>
      <c r="R25" s="668"/>
      <c r="S25" s="668"/>
      <c r="T25" s="668"/>
      <c r="U25" s="668"/>
      <c r="V25" s="668"/>
      <c r="W25" s="668"/>
      <c r="X25" s="668"/>
      <c r="Y25" s="668"/>
      <c r="Z25" s="668"/>
      <c r="AA25" s="668"/>
      <c r="AB25" s="668"/>
      <c r="AC25" s="668"/>
      <c r="AD25" s="668"/>
      <c r="AE25" s="668"/>
      <c r="AF25" s="668"/>
      <c r="AG25" s="668"/>
      <c r="AH25" s="668"/>
      <c r="AI25" s="668"/>
      <c r="AJ25" s="668"/>
      <c r="AK25" s="668"/>
      <c r="AL25" s="668"/>
      <c r="AM25" s="668"/>
      <c r="AN25" s="668"/>
      <c r="AO25" s="668"/>
      <c r="AP25" s="668"/>
      <c r="AQ25" s="668"/>
      <c r="AR25" s="668"/>
      <c r="AS25" s="668"/>
      <c r="AT25" s="668"/>
      <c r="AU25" s="668"/>
      <c r="AV25" s="668"/>
      <c r="AW25" s="668"/>
      <c r="AX25" s="668"/>
      <c r="AY25" s="668"/>
      <c r="AZ25" s="668"/>
      <c r="BA25" s="668"/>
      <c r="BB25" s="668"/>
      <c r="BC25" s="668"/>
      <c r="BD25" s="668"/>
      <c r="BE25" s="668"/>
      <c r="BF25" s="668"/>
      <c r="BG25" s="668"/>
      <c r="BH25" s="668"/>
      <c r="BI25" s="668"/>
      <c r="BJ25" s="668"/>
      <c r="BK25" s="668"/>
      <c r="BL25" s="668"/>
      <c r="BM25" s="668"/>
      <c r="BN25" s="668"/>
      <c r="BO25" s="668"/>
      <c r="BP25" s="668"/>
      <c r="BQ25" s="668"/>
      <c r="BR25" s="668"/>
      <c r="BS25" s="668"/>
      <c r="BT25" s="668"/>
      <c r="BU25" s="668"/>
      <c r="BV25" s="668"/>
      <c r="BW25" s="668"/>
      <c r="BX25" s="668"/>
      <c r="BY25" s="668"/>
      <c r="BZ25" s="668"/>
      <c r="CA25" s="668"/>
      <c r="CB25" s="668"/>
      <c r="CC25" s="668"/>
      <c r="CD25" s="668"/>
      <c r="CE25" s="668"/>
      <c r="CF25" s="668"/>
      <c r="CG25" s="668"/>
      <c r="CH25" s="668"/>
      <c r="CI25" s="668"/>
      <c r="CJ25" s="668"/>
      <c r="CK25" s="668"/>
      <c r="CL25" s="668"/>
      <c r="CM25" s="668"/>
      <c r="CN25" s="668"/>
      <c r="CO25" s="668"/>
      <c r="CP25" s="668"/>
      <c r="CQ25" s="668"/>
      <c r="CR25" s="668"/>
      <c r="CS25" s="668"/>
      <c r="CT25" s="668"/>
      <c r="CU25" s="668"/>
      <c r="CV25" s="668"/>
      <c r="CW25" s="668"/>
      <c r="CX25" s="668"/>
      <c r="CY25" s="668"/>
      <c r="CZ25" s="669"/>
      <c r="DA25" s="677"/>
      <c r="DB25" s="670"/>
      <c r="DC25" s="670"/>
      <c r="DD25" s="671"/>
      <c r="DE25" s="665" t="str">
        <f t="shared" si="50"/>
        <v>0</v>
      </c>
      <c r="DF25" s="638"/>
    </row>
    <row r="26" ht="12.0" customHeight="1">
      <c r="A26" s="605"/>
      <c r="B26" s="605"/>
      <c r="C26" s="293"/>
      <c r="D26" s="678"/>
      <c r="E26" s="646" t="s">
        <v>653</v>
      </c>
      <c r="F26" s="673"/>
      <c r="G26" s="673"/>
      <c r="H26" s="673"/>
      <c r="I26" s="673"/>
      <c r="J26" s="673"/>
      <c r="K26" s="673"/>
      <c r="L26" s="673"/>
      <c r="M26" s="673"/>
      <c r="N26" s="673"/>
      <c r="O26" s="673"/>
      <c r="P26" s="673"/>
      <c r="Q26" s="673"/>
      <c r="R26" s="673"/>
      <c r="S26" s="673"/>
      <c r="T26" s="673"/>
      <c r="U26" s="673"/>
      <c r="V26" s="673"/>
      <c r="W26" s="673"/>
      <c r="X26" s="673"/>
      <c r="Y26" s="673"/>
      <c r="Z26" s="673"/>
      <c r="AA26" s="673"/>
      <c r="AB26" s="673"/>
      <c r="AC26" s="673"/>
      <c r="AD26" s="673"/>
      <c r="AE26" s="673"/>
      <c r="AF26" s="673"/>
      <c r="AG26" s="673"/>
      <c r="AH26" s="673"/>
      <c r="AI26" s="673"/>
      <c r="AJ26" s="673"/>
      <c r="AK26" s="673"/>
      <c r="AL26" s="673"/>
      <c r="AM26" s="673"/>
      <c r="AN26" s="673"/>
      <c r="AO26" s="673"/>
      <c r="AP26" s="673"/>
      <c r="AQ26" s="673"/>
      <c r="AR26" s="673"/>
      <c r="AS26" s="673"/>
      <c r="AT26" s="673"/>
      <c r="AU26" s="673"/>
      <c r="AV26" s="673"/>
      <c r="AW26" s="673"/>
      <c r="AX26" s="673"/>
      <c r="AY26" s="673"/>
      <c r="AZ26" s="673"/>
      <c r="BA26" s="673"/>
      <c r="BB26" s="673"/>
      <c r="BC26" s="673"/>
      <c r="BD26" s="673"/>
      <c r="BE26" s="673"/>
      <c r="BF26" s="673"/>
      <c r="BG26" s="673"/>
      <c r="BH26" s="673"/>
      <c r="BI26" s="673"/>
      <c r="BJ26" s="673"/>
      <c r="BK26" s="673"/>
      <c r="BL26" s="673"/>
      <c r="BM26" s="673"/>
      <c r="BN26" s="673"/>
      <c r="BO26" s="673"/>
      <c r="BP26" s="673"/>
      <c r="BQ26" s="673"/>
      <c r="BR26" s="673"/>
      <c r="BS26" s="673"/>
      <c r="BT26" s="673"/>
      <c r="BU26" s="673"/>
      <c r="BV26" s="673"/>
      <c r="BW26" s="673"/>
      <c r="BX26" s="673"/>
      <c r="BY26" s="673"/>
      <c r="BZ26" s="673"/>
      <c r="CA26" s="673"/>
      <c r="CB26" s="673"/>
      <c r="CC26" s="673"/>
      <c r="CD26" s="673"/>
      <c r="CE26" s="673"/>
      <c r="CF26" s="673"/>
      <c r="CG26" s="673"/>
      <c r="CH26" s="673"/>
      <c r="CI26" s="673"/>
      <c r="CJ26" s="673"/>
      <c r="CK26" s="673"/>
      <c r="CL26" s="673"/>
      <c r="CM26" s="673"/>
      <c r="CN26" s="673"/>
      <c r="CO26" s="673"/>
      <c r="CP26" s="673"/>
      <c r="CQ26" s="673"/>
      <c r="CR26" s="673"/>
      <c r="CS26" s="673"/>
      <c r="CT26" s="673"/>
      <c r="CU26" s="673"/>
      <c r="CV26" s="673"/>
      <c r="CW26" s="673"/>
      <c r="CX26" s="673"/>
      <c r="CY26" s="673"/>
      <c r="CZ26" s="673"/>
      <c r="DA26" s="679"/>
      <c r="DB26" s="648"/>
      <c r="DC26" s="648"/>
      <c r="DD26" s="647"/>
      <c r="DE26" s="665" t="str">
        <f t="shared" si="50"/>
        <v>0</v>
      </c>
      <c r="DF26" s="648"/>
    </row>
    <row r="27" ht="12.0" customHeight="1">
      <c r="A27" s="605"/>
      <c r="B27" s="605"/>
      <c r="C27" s="657" t="str">
        <f>C24+1</f>
        <v>7</v>
      </c>
      <c r="D27" s="658">
        <v>45402.0</v>
      </c>
      <c r="E27" s="659" t="s">
        <v>651</v>
      </c>
      <c r="F27" s="662"/>
      <c r="G27" s="662"/>
      <c r="H27" s="662"/>
      <c r="I27" s="662"/>
      <c r="J27" s="662"/>
      <c r="K27" s="662"/>
      <c r="L27" s="662">
        <v>4.0</v>
      </c>
      <c r="M27" s="662"/>
      <c r="N27" s="662"/>
      <c r="O27" s="662"/>
      <c r="P27" s="662"/>
      <c r="Q27" s="662"/>
      <c r="R27" s="662"/>
      <c r="S27" s="662"/>
      <c r="T27" s="662"/>
      <c r="U27" s="662"/>
      <c r="V27" s="662">
        <v>4.0</v>
      </c>
      <c r="W27" s="662"/>
      <c r="X27" s="662"/>
      <c r="Y27" s="662"/>
      <c r="Z27" s="662"/>
      <c r="AA27" s="662"/>
      <c r="AB27" s="662"/>
      <c r="AC27" s="662"/>
      <c r="AD27" s="662"/>
      <c r="AE27" s="662"/>
      <c r="AF27" s="662"/>
      <c r="AG27" s="662"/>
      <c r="AH27" s="662"/>
      <c r="AI27" s="662"/>
      <c r="AJ27" s="662"/>
      <c r="AK27" s="662"/>
      <c r="AL27" s="662"/>
      <c r="AM27" s="662"/>
      <c r="AN27" s="662"/>
      <c r="AO27" s="662"/>
      <c r="AP27" s="662"/>
      <c r="AQ27" s="662"/>
      <c r="AR27" s="662"/>
      <c r="AS27" s="662"/>
      <c r="AT27" s="662"/>
      <c r="AU27" s="662"/>
      <c r="AV27" s="662"/>
      <c r="AW27" s="662"/>
      <c r="AX27" s="662"/>
      <c r="AY27" s="662"/>
      <c r="AZ27" s="662"/>
      <c r="BA27" s="662"/>
      <c r="BB27" s="662"/>
      <c r="BC27" s="662"/>
      <c r="BD27" s="662"/>
      <c r="BE27" s="662"/>
      <c r="BF27" s="662"/>
      <c r="BG27" s="662"/>
      <c r="BH27" s="662"/>
      <c r="BI27" s="662"/>
      <c r="BJ27" s="662"/>
      <c r="BK27" s="662"/>
      <c r="BL27" s="662"/>
      <c r="BM27" s="662"/>
      <c r="BN27" s="662"/>
      <c r="BO27" s="662"/>
      <c r="BP27" s="662"/>
      <c r="BQ27" s="662"/>
      <c r="BR27" s="662"/>
      <c r="BS27" s="662"/>
      <c r="BT27" s="662"/>
      <c r="BU27" s="662"/>
      <c r="BV27" s="662"/>
      <c r="BW27" s="662"/>
      <c r="BX27" s="662"/>
      <c r="BY27" s="662"/>
      <c r="BZ27" s="662"/>
      <c r="CA27" s="662"/>
      <c r="CB27" s="662"/>
      <c r="CC27" s="662"/>
      <c r="CD27" s="662"/>
      <c r="CE27" s="662"/>
      <c r="CF27" s="662"/>
      <c r="CG27" s="662"/>
      <c r="CH27" s="662"/>
      <c r="CI27" s="662"/>
      <c r="CJ27" s="662"/>
      <c r="CK27" s="662"/>
      <c r="CL27" s="662"/>
      <c r="CM27" s="662"/>
      <c r="CN27" s="662"/>
      <c r="CO27" s="662"/>
      <c r="CP27" s="662"/>
      <c r="CQ27" s="662"/>
      <c r="CR27" s="662"/>
      <c r="CS27" s="662"/>
      <c r="CT27" s="662"/>
      <c r="CU27" s="662"/>
      <c r="CV27" s="662"/>
      <c r="CW27" s="662"/>
      <c r="CX27" s="662"/>
      <c r="CY27" s="662"/>
      <c r="CZ27" s="662"/>
      <c r="DA27" s="663"/>
      <c r="DB27" s="663"/>
      <c r="DC27" s="663"/>
      <c r="DD27" s="664"/>
      <c r="DE27" s="665" t="str">
        <f t="shared" si="50"/>
        <v>8</v>
      </c>
      <c r="DF27" s="638"/>
    </row>
    <row r="28" ht="12.0" customHeight="1">
      <c r="A28" s="605"/>
      <c r="B28" s="605"/>
      <c r="C28" s="580"/>
      <c r="D28" s="666" t="s">
        <v>660</v>
      </c>
      <c r="E28" s="667" t="s">
        <v>652</v>
      </c>
      <c r="F28" s="668"/>
      <c r="G28" s="668"/>
      <c r="H28" s="668"/>
      <c r="I28" s="668"/>
      <c r="J28" s="668"/>
      <c r="K28" s="668"/>
      <c r="L28" s="668"/>
      <c r="M28" s="668"/>
      <c r="N28" s="668"/>
      <c r="O28" s="668"/>
      <c r="P28" s="668"/>
      <c r="Q28" s="668"/>
      <c r="R28" s="668"/>
      <c r="S28" s="668"/>
      <c r="T28" s="668"/>
      <c r="U28" s="668"/>
      <c r="V28" s="668"/>
      <c r="W28" s="668"/>
      <c r="X28" s="668"/>
      <c r="Y28" s="668"/>
      <c r="Z28" s="668"/>
      <c r="AA28" s="668"/>
      <c r="AB28" s="668"/>
      <c r="AC28" s="668"/>
      <c r="AD28" s="668"/>
      <c r="AE28" s="668"/>
      <c r="AF28" s="668"/>
      <c r="AG28" s="668"/>
      <c r="AH28" s="668"/>
      <c r="AI28" s="668"/>
      <c r="AJ28" s="668"/>
      <c r="AK28" s="668"/>
      <c r="AL28" s="668"/>
      <c r="AM28" s="668"/>
      <c r="AN28" s="668"/>
      <c r="AO28" s="668"/>
      <c r="AP28" s="668"/>
      <c r="AQ28" s="668"/>
      <c r="AR28" s="668"/>
      <c r="AS28" s="668"/>
      <c r="AT28" s="668"/>
      <c r="AU28" s="668"/>
      <c r="AV28" s="668"/>
      <c r="AW28" s="668"/>
      <c r="AX28" s="668"/>
      <c r="AY28" s="668"/>
      <c r="AZ28" s="668"/>
      <c r="BA28" s="668"/>
      <c r="BB28" s="668"/>
      <c r="BC28" s="668"/>
      <c r="BD28" s="668"/>
      <c r="BE28" s="668"/>
      <c r="BF28" s="668"/>
      <c r="BG28" s="668"/>
      <c r="BH28" s="668"/>
      <c r="BI28" s="668"/>
      <c r="BJ28" s="668"/>
      <c r="BK28" s="668"/>
      <c r="BL28" s="668"/>
      <c r="BM28" s="668"/>
      <c r="BN28" s="668"/>
      <c r="BO28" s="668"/>
      <c r="BP28" s="668"/>
      <c r="BQ28" s="668"/>
      <c r="BR28" s="668"/>
      <c r="BS28" s="668"/>
      <c r="BT28" s="668"/>
      <c r="BU28" s="668"/>
      <c r="BV28" s="668"/>
      <c r="BW28" s="668"/>
      <c r="BX28" s="668"/>
      <c r="BY28" s="668"/>
      <c r="BZ28" s="668"/>
      <c r="CA28" s="668"/>
      <c r="CB28" s="668"/>
      <c r="CC28" s="668"/>
      <c r="CD28" s="668"/>
      <c r="CE28" s="668"/>
      <c r="CF28" s="668"/>
      <c r="CG28" s="668"/>
      <c r="CH28" s="668"/>
      <c r="CI28" s="668"/>
      <c r="CJ28" s="668"/>
      <c r="CK28" s="668"/>
      <c r="CL28" s="668"/>
      <c r="CM28" s="668"/>
      <c r="CN28" s="668"/>
      <c r="CO28" s="668"/>
      <c r="CP28" s="668"/>
      <c r="CQ28" s="668"/>
      <c r="CR28" s="668"/>
      <c r="CS28" s="668"/>
      <c r="CT28" s="668"/>
      <c r="CU28" s="668"/>
      <c r="CV28" s="668"/>
      <c r="CW28" s="668"/>
      <c r="CX28" s="668"/>
      <c r="CY28" s="668"/>
      <c r="CZ28" s="669"/>
      <c r="DA28" s="670"/>
      <c r="DB28" s="670"/>
      <c r="DC28" s="670"/>
      <c r="DD28" s="671"/>
      <c r="DE28" s="665" t="str">
        <f t="shared" si="50"/>
        <v>0</v>
      </c>
      <c r="DF28" s="638"/>
    </row>
    <row r="29" ht="12.0" customHeight="1">
      <c r="A29" s="605"/>
      <c r="B29" s="605"/>
      <c r="C29" s="293"/>
      <c r="D29" s="678"/>
      <c r="E29" s="646" t="s">
        <v>653</v>
      </c>
      <c r="F29" s="673"/>
      <c r="G29" s="673"/>
      <c r="H29" s="673"/>
      <c r="I29" s="673"/>
      <c r="J29" s="673"/>
      <c r="K29" s="673"/>
      <c r="L29" s="673"/>
      <c r="M29" s="673"/>
      <c r="N29" s="673"/>
      <c r="O29" s="673"/>
      <c r="P29" s="673"/>
      <c r="Q29" s="673"/>
      <c r="R29" s="673"/>
      <c r="S29" s="673"/>
      <c r="T29" s="673"/>
      <c r="U29" s="673"/>
      <c r="V29" s="673"/>
      <c r="W29" s="673"/>
      <c r="X29" s="673"/>
      <c r="Y29" s="673"/>
      <c r="Z29" s="673"/>
      <c r="AA29" s="673"/>
      <c r="AB29" s="673"/>
      <c r="AC29" s="673"/>
      <c r="AD29" s="673"/>
      <c r="AE29" s="673"/>
      <c r="AF29" s="673"/>
      <c r="AG29" s="673"/>
      <c r="AH29" s="673"/>
      <c r="AI29" s="673"/>
      <c r="AJ29" s="673"/>
      <c r="AK29" s="673"/>
      <c r="AL29" s="673"/>
      <c r="AM29" s="673"/>
      <c r="AN29" s="673"/>
      <c r="AO29" s="673"/>
      <c r="AP29" s="673"/>
      <c r="AQ29" s="673"/>
      <c r="AR29" s="673"/>
      <c r="AS29" s="673"/>
      <c r="AT29" s="673"/>
      <c r="AU29" s="673"/>
      <c r="AV29" s="673"/>
      <c r="AW29" s="673"/>
      <c r="AX29" s="673"/>
      <c r="AY29" s="673"/>
      <c r="AZ29" s="673"/>
      <c r="BA29" s="673"/>
      <c r="BB29" s="673"/>
      <c r="BC29" s="673"/>
      <c r="BD29" s="673"/>
      <c r="BE29" s="673"/>
      <c r="BF29" s="673"/>
      <c r="BG29" s="673"/>
      <c r="BH29" s="673"/>
      <c r="BI29" s="673"/>
      <c r="BJ29" s="673"/>
      <c r="BK29" s="673"/>
      <c r="BL29" s="673"/>
      <c r="BM29" s="673"/>
      <c r="BN29" s="673"/>
      <c r="BO29" s="673"/>
      <c r="BP29" s="673"/>
      <c r="BQ29" s="673"/>
      <c r="BR29" s="673"/>
      <c r="BS29" s="673"/>
      <c r="BT29" s="673"/>
      <c r="BU29" s="673"/>
      <c r="BV29" s="673"/>
      <c r="BW29" s="673"/>
      <c r="BX29" s="673"/>
      <c r="BY29" s="673"/>
      <c r="BZ29" s="673"/>
      <c r="CA29" s="673"/>
      <c r="CB29" s="673"/>
      <c r="CC29" s="673"/>
      <c r="CD29" s="673"/>
      <c r="CE29" s="673"/>
      <c r="CF29" s="673"/>
      <c r="CG29" s="673"/>
      <c r="CH29" s="673"/>
      <c r="CI29" s="673"/>
      <c r="CJ29" s="673"/>
      <c r="CK29" s="673"/>
      <c r="CL29" s="673"/>
      <c r="CM29" s="673"/>
      <c r="CN29" s="673"/>
      <c r="CO29" s="673"/>
      <c r="CP29" s="673"/>
      <c r="CQ29" s="673"/>
      <c r="CR29" s="673"/>
      <c r="CS29" s="673"/>
      <c r="CT29" s="673"/>
      <c r="CU29" s="673"/>
      <c r="CV29" s="673"/>
      <c r="CW29" s="673"/>
      <c r="CX29" s="673"/>
      <c r="CY29" s="673"/>
      <c r="CZ29" s="673"/>
      <c r="DA29" s="648"/>
      <c r="DB29" s="648"/>
      <c r="DC29" s="648"/>
      <c r="DD29" s="647"/>
      <c r="DE29" s="665" t="str">
        <f t="shared" si="50"/>
        <v>0</v>
      </c>
      <c r="DF29" s="648"/>
    </row>
    <row r="30" ht="12.0" customHeight="1">
      <c r="A30" s="605"/>
      <c r="B30" s="605"/>
      <c r="C30" s="657" t="str">
        <f>C27+1</f>
        <v>8</v>
      </c>
      <c r="D30" s="658">
        <v>45408.0</v>
      </c>
      <c r="E30" s="659" t="s">
        <v>651</v>
      </c>
      <c r="F30" s="662">
        <v>10.0</v>
      </c>
      <c r="G30" s="662"/>
      <c r="H30" s="662">
        <v>5.0</v>
      </c>
      <c r="I30" s="662"/>
      <c r="J30" s="662"/>
      <c r="K30" s="662"/>
      <c r="L30" s="662">
        <v>10.0</v>
      </c>
      <c r="M30" s="662"/>
      <c r="N30" s="662"/>
      <c r="O30" s="662"/>
      <c r="P30" s="662">
        <v>10.0</v>
      </c>
      <c r="Q30" s="662"/>
      <c r="R30" s="662">
        <v>5.0</v>
      </c>
      <c r="S30" s="662"/>
      <c r="T30" s="662"/>
      <c r="U30" s="662"/>
      <c r="V30" s="662">
        <v>10.0</v>
      </c>
      <c r="W30" s="662"/>
      <c r="X30" s="662">
        <v>10.0</v>
      </c>
      <c r="Y30" s="662"/>
      <c r="Z30" s="662">
        <v>10.0</v>
      </c>
      <c r="AA30" s="662"/>
      <c r="AB30" s="662"/>
      <c r="AC30" s="662"/>
      <c r="AD30" s="662"/>
      <c r="AE30" s="662"/>
      <c r="AF30" s="662">
        <v>10.0</v>
      </c>
      <c r="AG30" s="662"/>
      <c r="AH30" s="662">
        <v>10.0</v>
      </c>
      <c r="AI30" s="662"/>
      <c r="AJ30" s="662"/>
      <c r="AK30" s="662"/>
      <c r="AL30" s="662">
        <v>10.0</v>
      </c>
      <c r="AM30" s="662"/>
      <c r="AN30" s="662"/>
      <c r="AO30" s="662"/>
      <c r="AP30" s="662"/>
      <c r="AQ30" s="662"/>
      <c r="AR30" s="662"/>
      <c r="AS30" s="662"/>
      <c r="AT30" s="662"/>
      <c r="AU30" s="662"/>
      <c r="AV30" s="662"/>
      <c r="AW30" s="662"/>
      <c r="AX30" s="662"/>
      <c r="AY30" s="662"/>
      <c r="AZ30" s="662"/>
      <c r="BA30" s="662"/>
      <c r="BB30" s="662">
        <v>10.0</v>
      </c>
      <c r="BC30" s="662"/>
      <c r="BD30" s="662"/>
      <c r="BE30" s="662"/>
      <c r="BF30" s="662"/>
      <c r="BG30" s="662"/>
      <c r="BH30" s="662"/>
      <c r="BI30" s="662"/>
      <c r="BJ30" s="662"/>
      <c r="BK30" s="662"/>
      <c r="BL30" s="662"/>
      <c r="BM30" s="662"/>
      <c r="BN30" s="662"/>
      <c r="BO30" s="662"/>
      <c r="BP30" s="662"/>
      <c r="BQ30" s="662"/>
      <c r="BR30" s="662"/>
      <c r="BS30" s="662"/>
      <c r="BT30" s="662"/>
      <c r="BU30" s="662"/>
      <c r="BV30" s="662"/>
      <c r="BW30" s="662"/>
      <c r="BX30" s="662">
        <v>15.0</v>
      </c>
      <c r="BY30" s="662"/>
      <c r="BZ30" s="662"/>
      <c r="CA30" s="662"/>
      <c r="CB30" s="662"/>
      <c r="CC30" s="662"/>
      <c r="CD30" s="662"/>
      <c r="CE30" s="662"/>
      <c r="CF30" s="662"/>
      <c r="CG30" s="662"/>
      <c r="CH30" s="662"/>
      <c r="CI30" s="662"/>
      <c r="CJ30" s="662"/>
      <c r="CK30" s="662"/>
      <c r="CL30" s="662"/>
      <c r="CM30" s="662"/>
      <c r="CN30" s="662"/>
      <c r="CO30" s="662"/>
      <c r="CP30" s="662"/>
      <c r="CQ30" s="662"/>
      <c r="CR30" s="662"/>
      <c r="CS30" s="662"/>
      <c r="CT30" s="662"/>
      <c r="CU30" s="662"/>
      <c r="CV30" s="662"/>
      <c r="CW30" s="662"/>
      <c r="CX30" s="662"/>
      <c r="CY30" s="662"/>
      <c r="CZ30" s="662"/>
      <c r="DA30" s="663"/>
      <c r="DB30" s="663"/>
      <c r="DC30" s="663"/>
      <c r="DD30" s="664"/>
      <c r="DE30" s="665" t="str">
        <f t="shared" si="50"/>
        <v>125</v>
      </c>
      <c r="DF30" s="638"/>
    </row>
    <row r="31" ht="12.0" customHeight="1">
      <c r="A31" s="605"/>
      <c r="B31" s="605"/>
      <c r="C31" s="580"/>
      <c r="D31" s="666" t="s">
        <v>661</v>
      </c>
      <c r="E31" s="667" t="s">
        <v>652</v>
      </c>
      <c r="F31" s="668"/>
      <c r="G31" s="668"/>
      <c r="H31" s="668"/>
      <c r="I31" s="668"/>
      <c r="J31" s="668"/>
      <c r="K31" s="668"/>
      <c r="L31" s="668"/>
      <c r="M31" s="668"/>
      <c r="N31" s="668"/>
      <c r="O31" s="668"/>
      <c r="P31" s="668"/>
      <c r="Q31" s="668"/>
      <c r="R31" s="668"/>
      <c r="S31" s="668"/>
      <c r="T31" s="668"/>
      <c r="U31" s="668"/>
      <c r="V31" s="668"/>
      <c r="W31" s="668"/>
      <c r="X31" s="668"/>
      <c r="Y31" s="668"/>
      <c r="Z31" s="668"/>
      <c r="AA31" s="668"/>
      <c r="AB31" s="668"/>
      <c r="AC31" s="668"/>
      <c r="AD31" s="668"/>
      <c r="AE31" s="668"/>
      <c r="AF31" s="668"/>
      <c r="AG31" s="668"/>
      <c r="AH31" s="668"/>
      <c r="AI31" s="668"/>
      <c r="AJ31" s="668"/>
      <c r="AK31" s="668"/>
      <c r="AL31" s="668"/>
      <c r="AM31" s="668"/>
      <c r="AN31" s="668"/>
      <c r="AO31" s="668"/>
      <c r="AP31" s="668"/>
      <c r="AQ31" s="668"/>
      <c r="AR31" s="668"/>
      <c r="AS31" s="668"/>
      <c r="AT31" s="668"/>
      <c r="AU31" s="668"/>
      <c r="AV31" s="668"/>
      <c r="AW31" s="668"/>
      <c r="AX31" s="668"/>
      <c r="AY31" s="668"/>
      <c r="AZ31" s="668"/>
      <c r="BA31" s="668"/>
      <c r="BB31" s="668"/>
      <c r="BC31" s="668"/>
      <c r="BD31" s="668"/>
      <c r="BE31" s="668"/>
      <c r="BF31" s="668"/>
      <c r="BG31" s="668"/>
      <c r="BH31" s="668"/>
      <c r="BI31" s="668"/>
      <c r="BJ31" s="668"/>
      <c r="BK31" s="668"/>
      <c r="BL31" s="668"/>
      <c r="BM31" s="668"/>
      <c r="BN31" s="668"/>
      <c r="BO31" s="668"/>
      <c r="BP31" s="668"/>
      <c r="BQ31" s="668"/>
      <c r="BR31" s="668"/>
      <c r="BS31" s="668"/>
      <c r="BT31" s="668"/>
      <c r="BU31" s="668"/>
      <c r="BV31" s="668"/>
      <c r="BW31" s="668"/>
      <c r="BX31" s="668"/>
      <c r="BY31" s="668"/>
      <c r="BZ31" s="668"/>
      <c r="CA31" s="668"/>
      <c r="CB31" s="668"/>
      <c r="CC31" s="668"/>
      <c r="CD31" s="668"/>
      <c r="CE31" s="668"/>
      <c r="CF31" s="668"/>
      <c r="CG31" s="668"/>
      <c r="CH31" s="668"/>
      <c r="CI31" s="668"/>
      <c r="CJ31" s="668"/>
      <c r="CK31" s="668"/>
      <c r="CL31" s="668"/>
      <c r="CM31" s="668"/>
      <c r="CN31" s="668"/>
      <c r="CO31" s="668"/>
      <c r="CP31" s="668"/>
      <c r="CQ31" s="668"/>
      <c r="CR31" s="668"/>
      <c r="CS31" s="668"/>
      <c r="CT31" s="668"/>
      <c r="CU31" s="668"/>
      <c r="CV31" s="668"/>
      <c r="CW31" s="668"/>
      <c r="CX31" s="668"/>
      <c r="CY31" s="668"/>
      <c r="CZ31" s="669"/>
      <c r="DA31" s="670"/>
      <c r="DB31" s="670"/>
      <c r="DC31" s="670"/>
      <c r="DD31" s="671"/>
      <c r="DE31" s="665" t="str">
        <f t="shared" si="50"/>
        <v>0</v>
      </c>
      <c r="DF31" s="638"/>
    </row>
    <row r="32" ht="12.0" customHeight="1">
      <c r="A32" s="605"/>
      <c r="B32" s="605"/>
      <c r="C32" s="293"/>
      <c r="D32" s="678"/>
      <c r="E32" s="646" t="s">
        <v>653</v>
      </c>
      <c r="F32" s="673"/>
      <c r="G32" s="673"/>
      <c r="H32" s="673"/>
      <c r="I32" s="673"/>
      <c r="J32" s="673"/>
      <c r="K32" s="673"/>
      <c r="L32" s="673"/>
      <c r="M32" s="673"/>
      <c r="N32" s="673"/>
      <c r="O32" s="673"/>
      <c r="P32" s="673"/>
      <c r="Q32" s="673"/>
      <c r="R32" s="673"/>
      <c r="S32" s="673"/>
      <c r="T32" s="673"/>
      <c r="U32" s="673"/>
      <c r="V32" s="673"/>
      <c r="W32" s="673"/>
      <c r="X32" s="673"/>
      <c r="Y32" s="673"/>
      <c r="Z32" s="673"/>
      <c r="AA32" s="673"/>
      <c r="AB32" s="673"/>
      <c r="AC32" s="673"/>
      <c r="AD32" s="673"/>
      <c r="AE32" s="673"/>
      <c r="AF32" s="673"/>
      <c r="AG32" s="673"/>
      <c r="AH32" s="673"/>
      <c r="AI32" s="673"/>
      <c r="AJ32" s="673"/>
      <c r="AK32" s="673"/>
      <c r="AL32" s="673"/>
      <c r="AM32" s="673"/>
      <c r="AN32" s="673"/>
      <c r="AO32" s="673"/>
      <c r="AP32" s="673"/>
      <c r="AQ32" s="673"/>
      <c r="AR32" s="673"/>
      <c r="AS32" s="673"/>
      <c r="AT32" s="673"/>
      <c r="AU32" s="673"/>
      <c r="AV32" s="673"/>
      <c r="AW32" s="673"/>
      <c r="AX32" s="673"/>
      <c r="AY32" s="673"/>
      <c r="AZ32" s="673"/>
      <c r="BA32" s="673"/>
      <c r="BB32" s="673"/>
      <c r="BC32" s="673"/>
      <c r="BD32" s="673"/>
      <c r="BE32" s="673"/>
      <c r="BF32" s="673"/>
      <c r="BG32" s="673"/>
      <c r="BH32" s="673"/>
      <c r="BI32" s="673"/>
      <c r="BJ32" s="673"/>
      <c r="BK32" s="673"/>
      <c r="BL32" s="673"/>
      <c r="BM32" s="673"/>
      <c r="BN32" s="673"/>
      <c r="BO32" s="673"/>
      <c r="BP32" s="673"/>
      <c r="BQ32" s="673"/>
      <c r="BR32" s="673"/>
      <c r="BS32" s="673"/>
      <c r="BT32" s="673"/>
      <c r="BU32" s="673"/>
      <c r="BV32" s="673"/>
      <c r="BW32" s="673"/>
      <c r="BX32" s="673"/>
      <c r="BY32" s="673"/>
      <c r="BZ32" s="673"/>
      <c r="CA32" s="673"/>
      <c r="CB32" s="673"/>
      <c r="CC32" s="673"/>
      <c r="CD32" s="673"/>
      <c r="CE32" s="673"/>
      <c r="CF32" s="673"/>
      <c r="CG32" s="673"/>
      <c r="CH32" s="673"/>
      <c r="CI32" s="673"/>
      <c r="CJ32" s="673"/>
      <c r="CK32" s="673"/>
      <c r="CL32" s="673"/>
      <c r="CM32" s="673"/>
      <c r="CN32" s="673"/>
      <c r="CO32" s="673"/>
      <c r="CP32" s="673"/>
      <c r="CQ32" s="673"/>
      <c r="CR32" s="673"/>
      <c r="CS32" s="673"/>
      <c r="CT32" s="673"/>
      <c r="CU32" s="673"/>
      <c r="CV32" s="673"/>
      <c r="CW32" s="673"/>
      <c r="CX32" s="673"/>
      <c r="CY32" s="673"/>
      <c r="CZ32" s="673"/>
      <c r="DA32" s="648"/>
      <c r="DB32" s="648"/>
      <c r="DC32" s="648"/>
      <c r="DD32" s="647"/>
      <c r="DE32" s="665" t="str">
        <f t="shared" si="50"/>
        <v>0</v>
      </c>
      <c r="DF32" s="648"/>
    </row>
    <row r="33" ht="12.0" customHeight="1">
      <c r="A33" s="605"/>
      <c r="B33" s="605"/>
      <c r="C33" s="657" t="str">
        <f>C30+1</f>
        <v>9</v>
      </c>
      <c r="D33" s="658">
        <v>45409.0</v>
      </c>
      <c r="E33" s="659" t="s">
        <v>651</v>
      </c>
      <c r="F33" s="662">
        <v>2.0</v>
      </c>
      <c r="G33" s="662"/>
      <c r="H33" s="662">
        <v>2.0</v>
      </c>
      <c r="I33" s="662"/>
      <c r="J33" s="662"/>
      <c r="K33" s="662"/>
      <c r="L33" s="662">
        <v>2.0</v>
      </c>
      <c r="M33" s="662"/>
      <c r="N33" s="662"/>
      <c r="O33" s="662"/>
      <c r="P33" s="662"/>
      <c r="Q33" s="662"/>
      <c r="R33" s="662"/>
      <c r="S33" s="662"/>
      <c r="T33" s="662"/>
      <c r="U33" s="662"/>
      <c r="V33" s="662"/>
      <c r="W33" s="662"/>
      <c r="X33" s="662"/>
      <c r="Y33" s="662"/>
      <c r="Z33" s="662"/>
      <c r="AA33" s="662"/>
      <c r="AB33" s="662"/>
      <c r="AC33" s="662"/>
      <c r="AD33" s="662"/>
      <c r="AE33" s="662"/>
      <c r="AF33" s="662"/>
      <c r="AG33" s="662"/>
      <c r="AH33" s="662">
        <v>2.0</v>
      </c>
      <c r="AI33" s="662"/>
      <c r="AJ33" s="662"/>
      <c r="AK33" s="662"/>
      <c r="AL33" s="662">
        <v>2.0</v>
      </c>
      <c r="AM33" s="662"/>
      <c r="AN33" s="662"/>
      <c r="AO33" s="662"/>
      <c r="AP33" s="662"/>
      <c r="AQ33" s="662"/>
      <c r="AR33" s="662"/>
      <c r="AS33" s="662"/>
      <c r="AT33" s="662"/>
      <c r="AU33" s="662"/>
      <c r="AV33" s="662"/>
      <c r="AW33" s="662"/>
      <c r="AX33" s="662"/>
      <c r="AY33" s="662"/>
      <c r="AZ33" s="662"/>
      <c r="BA33" s="662"/>
      <c r="BB33" s="662"/>
      <c r="BC33" s="662"/>
      <c r="BD33" s="662"/>
      <c r="BE33" s="662"/>
      <c r="BF33" s="662"/>
      <c r="BG33" s="662"/>
      <c r="BH33" s="662"/>
      <c r="BI33" s="662"/>
      <c r="BJ33" s="662"/>
      <c r="BK33" s="662"/>
      <c r="BL33" s="662"/>
      <c r="BM33" s="662"/>
      <c r="BN33" s="662"/>
      <c r="BO33" s="662"/>
      <c r="BP33" s="662"/>
      <c r="BQ33" s="662"/>
      <c r="BR33" s="662"/>
      <c r="BS33" s="662"/>
      <c r="BT33" s="662"/>
      <c r="BU33" s="662"/>
      <c r="BV33" s="662"/>
      <c r="BW33" s="662"/>
      <c r="BX33" s="662"/>
      <c r="BY33" s="662"/>
      <c r="BZ33" s="662"/>
      <c r="CA33" s="662"/>
      <c r="CB33" s="662"/>
      <c r="CC33" s="662"/>
      <c r="CD33" s="662"/>
      <c r="CE33" s="662"/>
      <c r="CF33" s="662"/>
      <c r="CG33" s="662"/>
      <c r="CH33" s="662"/>
      <c r="CI33" s="662"/>
      <c r="CJ33" s="662"/>
      <c r="CK33" s="662"/>
      <c r="CL33" s="662"/>
      <c r="CM33" s="662"/>
      <c r="CN33" s="662"/>
      <c r="CO33" s="662"/>
      <c r="CP33" s="662"/>
      <c r="CQ33" s="662"/>
      <c r="CR33" s="662"/>
      <c r="CS33" s="662"/>
      <c r="CT33" s="662"/>
      <c r="CU33" s="662"/>
      <c r="CV33" s="662"/>
      <c r="CW33" s="662"/>
      <c r="CX33" s="662"/>
      <c r="CY33" s="662"/>
      <c r="CZ33" s="662"/>
      <c r="DA33" s="663"/>
      <c r="DB33" s="663"/>
      <c r="DC33" s="663"/>
      <c r="DD33" s="664"/>
      <c r="DE33" s="665" t="str">
        <f t="shared" si="50"/>
        <v>10</v>
      </c>
      <c r="DF33" s="638"/>
    </row>
    <row r="34" ht="12.0" customHeight="1">
      <c r="A34" s="605"/>
      <c r="B34" s="605"/>
      <c r="C34" s="580"/>
      <c r="D34" s="666" t="s">
        <v>560</v>
      </c>
      <c r="E34" s="667" t="s">
        <v>652</v>
      </c>
      <c r="F34" s="668"/>
      <c r="G34" s="668"/>
      <c r="H34" s="668"/>
      <c r="I34" s="668"/>
      <c r="J34" s="668"/>
      <c r="K34" s="668"/>
      <c r="L34" s="668"/>
      <c r="M34" s="668"/>
      <c r="N34" s="668"/>
      <c r="O34" s="668"/>
      <c r="P34" s="668"/>
      <c r="Q34" s="668"/>
      <c r="R34" s="668"/>
      <c r="S34" s="668"/>
      <c r="T34" s="668"/>
      <c r="U34" s="668"/>
      <c r="V34" s="668"/>
      <c r="W34" s="668"/>
      <c r="X34" s="668"/>
      <c r="Y34" s="668"/>
      <c r="Z34" s="668"/>
      <c r="AA34" s="668"/>
      <c r="AB34" s="668"/>
      <c r="AC34" s="668"/>
      <c r="AD34" s="668"/>
      <c r="AE34" s="668"/>
      <c r="AF34" s="668"/>
      <c r="AG34" s="668"/>
      <c r="AH34" s="668"/>
      <c r="AI34" s="668"/>
      <c r="AJ34" s="668"/>
      <c r="AK34" s="668"/>
      <c r="AL34" s="668"/>
      <c r="AM34" s="668"/>
      <c r="AN34" s="668"/>
      <c r="AO34" s="668"/>
      <c r="AP34" s="668"/>
      <c r="AQ34" s="668"/>
      <c r="AR34" s="668"/>
      <c r="AS34" s="668"/>
      <c r="AT34" s="668"/>
      <c r="AU34" s="668"/>
      <c r="AV34" s="668"/>
      <c r="AW34" s="668"/>
      <c r="AX34" s="668"/>
      <c r="AY34" s="668"/>
      <c r="AZ34" s="668"/>
      <c r="BA34" s="668"/>
      <c r="BB34" s="668"/>
      <c r="BC34" s="668"/>
      <c r="BD34" s="668"/>
      <c r="BE34" s="668"/>
      <c r="BF34" s="668"/>
      <c r="BG34" s="668"/>
      <c r="BH34" s="668"/>
      <c r="BI34" s="668"/>
      <c r="BJ34" s="668"/>
      <c r="BK34" s="668"/>
      <c r="BL34" s="668"/>
      <c r="BM34" s="668"/>
      <c r="BN34" s="668"/>
      <c r="BO34" s="668"/>
      <c r="BP34" s="668"/>
      <c r="BQ34" s="668"/>
      <c r="BR34" s="668"/>
      <c r="BS34" s="668"/>
      <c r="BT34" s="668"/>
      <c r="BU34" s="668"/>
      <c r="BV34" s="668"/>
      <c r="BW34" s="668"/>
      <c r="BX34" s="668"/>
      <c r="BY34" s="668"/>
      <c r="BZ34" s="668"/>
      <c r="CA34" s="668"/>
      <c r="CB34" s="668"/>
      <c r="CC34" s="668"/>
      <c r="CD34" s="668"/>
      <c r="CE34" s="668"/>
      <c r="CF34" s="668"/>
      <c r="CG34" s="668"/>
      <c r="CH34" s="668"/>
      <c r="CI34" s="668"/>
      <c r="CJ34" s="668"/>
      <c r="CK34" s="668"/>
      <c r="CL34" s="668"/>
      <c r="CM34" s="668"/>
      <c r="CN34" s="668"/>
      <c r="CO34" s="668"/>
      <c r="CP34" s="668"/>
      <c r="CQ34" s="668"/>
      <c r="CR34" s="668"/>
      <c r="CS34" s="668"/>
      <c r="CT34" s="668"/>
      <c r="CU34" s="668"/>
      <c r="CV34" s="668"/>
      <c r="CW34" s="668"/>
      <c r="CX34" s="668"/>
      <c r="CY34" s="668"/>
      <c r="CZ34" s="669"/>
      <c r="DA34" s="670"/>
      <c r="DB34" s="670"/>
      <c r="DC34" s="670"/>
      <c r="DD34" s="671"/>
      <c r="DE34" s="665" t="str">
        <f t="shared" si="50"/>
        <v>0</v>
      </c>
      <c r="DF34" s="638"/>
    </row>
    <row r="35" ht="12.0" customHeight="1">
      <c r="A35" s="605"/>
      <c r="B35" s="605"/>
      <c r="C35" s="293"/>
      <c r="D35" s="678" t="s">
        <v>662</v>
      </c>
      <c r="E35" s="646" t="s">
        <v>653</v>
      </c>
      <c r="F35" s="673"/>
      <c r="G35" s="673"/>
      <c r="H35" s="673"/>
      <c r="I35" s="673"/>
      <c r="J35" s="673"/>
      <c r="K35" s="673"/>
      <c r="L35" s="673"/>
      <c r="M35" s="673"/>
      <c r="N35" s="673"/>
      <c r="O35" s="673"/>
      <c r="P35" s="673"/>
      <c r="Q35" s="673"/>
      <c r="R35" s="673"/>
      <c r="S35" s="673"/>
      <c r="T35" s="673"/>
      <c r="U35" s="673"/>
      <c r="V35" s="673"/>
      <c r="W35" s="673"/>
      <c r="X35" s="673"/>
      <c r="Y35" s="673"/>
      <c r="Z35" s="673"/>
      <c r="AA35" s="673"/>
      <c r="AB35" s="673"/>
      <c r="AC35" s="673"/>
      <c r="AD35" s="673"/>
      <c r="AE35" s="673"/>
      <c r="AF35" s="673"/>
      <c r="AG35" s="673"/>
      <c r="AH35" s="673"/>
      <c r="AI35" s="673"/>
      <c r="AJ35" s="673"/>
      <c r="AK35" s="673"/>
      <c r="AL35" s="673"/>
      <c r="AM35" s="673"/>
      <c r="AN35" s="673"/>
      <c r="AO35" s="673"/>
      <c r="AP35" s="673"/>
      <c r="AQ35" s="673"/>
      <c r="AR35" s="673"/>
      <c r="AS35" s="673"/>
      <c r="AT35" s="673"/>
      <c r="AU35" s="673"/>
      <c r="AV35" s="673"/>
      <c r="AW35" s="673"/>
      <c r="AX35" s="673"/>
      <c r="AY35" s="673"/>
      <c r="AZ35" s="673"/>
      <c r="BA35" s="673"/>
      <c r="BB35" s="673"/>
      <c r="BC35" s="673"/>
      <c r="BD35" s="673"/>
      <c r="BE35" s="673"/>
      <c r="BF35" s="673"/>
      <c r="BG35" s="673"/>
      <c r="BH35" s="673"/>
      <c r="BI35" s="673"/>
      <c r="BJ35" s="673"/>
      <c r="BK35" s="673"/>
      <c r="BL35" s="673"/>
      <c r="BM35" s="673"/>
      <c r="BN35" s="673"/>
      <c r="BO35" s="673"/>
      <c r="BP35" s="673"/>
      <c r="BQ35" s="673"/>
      <c r="BR35" s="673"/>
      <c r="BS35" s="673"/>
      <c r="BT35" s="673"/>
      <c r="BU35" s="673"/>
      <c r="BV35" s="673"/>
      <c r="BW35" s="673"/>
      <c r="BX35" s="673"/>
      <c r="BY35" s="673"/>
      <c r="BZ35" s="673"/>
      <c r="CA35" s="673"/>
      <c r="CB35" s="673"/>
      <c r="CC35" s="673"/>
      <c r="CD35" s="673"/>
      <c r="CE35" s="673"/>
      <c r="CF35" s="673"/>
      <c r="CG35" s="673"/>
      <c r="CH35" s="673"/>
      <c r="CI35" s="673"/>
      <c r="CJ35" s="673"/>
      <c r="CK35" s="673"/>
      <c r="CL35" s="673"/>
      <c r="CM35" s="673"/>
      <c r="CN35" s="673"/>
      <c r="CO35" s="673"/>
      <c r="CP35" s="673"/>
      <c r="CQ35" s="673"/>
      <c r="CR35" s="673"/>
      <c r="CS35" s="673"/>
      <c r="CT35" s="673"/>
      <c r="CU35" s="673"/>
      <c r="CV35" s="673"/>
      <c r="CW35" s="673"/>
      <c r="CX35" s="673"/>
      <c r="CY35" s="673"/>
      <c r="CZ35" s="673"/>
      <c r="DA35" s="648"/>
      <c r="DB35" s="648"/>
      <c r="DC35" s="648"/>
      <c r="DD35" s="647"/>
      <c r="DE35" s="665" t="str">
        <f t="shared" si="50"/>
        <v>0</v>
      </c>
      <c r="DF35" s="648"/>
    </row>
    <row r="36" ht="12.0" customHeight="1">
      <c r="A36" s="605"/>
      <c r="B36" s="605"/>
      <c r="C36" s="657" t="str">
        <f>C33+1</f>
        <v>10</v>
      </c>
      <c r="D36" s="658">
        <v>45409.0</v>
      </c>
      <c r="E36" s="659" t="s">
        <v>651</v>
      </c>
      <c r="F36" s="673"/>
      <c r="G36" s="673"/>
      <c r="H36" s="673"/>
      <c r="I36" s="673"/>
      <c r="J36" s="673"/>
      <c r="K36" s="673"/>
      <c r="L36" s="673">
        <v>2.0</v>
      </c>
      <c r="M36" s="673"/>
      <c r="N36" s="673"/>
      <c r="O36" s="673"/>
      <c r="P36" s="673"/>
      <c r="Q36" s="673"/>
      <c r="R36" s="673"/>
      <c r="S36" s="673"/>
      <c r="T36" s="673"/>
      <c r="U36" s="673"/>
      <c r="V36" s="673"/>
      <c r="W36" s="673"/>
      <c r="X36" s="673"/>
      <c r="Y36" s="673"/>
      <c r="Z36" s="673"/>
      <c r="AA36" s="673"/>
      <c r="AB36" s="673"/>
      <c r="AC36" s="673"/>
      <c r="AD36" s="673"/>
      <c r="AE36" s="673"/>
      <c r="AF36" s="673"/>
      <c r="AG36" s="673"/>
      <c r="AH36" s="673"/>
      <c r="AI36" s="673"/>
      <c r="AJ36" s="673"/>
      <c r="AK36" s="673"/>
      <c r="AL36" s="673"/>
      <c r="AM36" s="673"/>
      <c r="AN36" s="673"/>
      <c r="AO36" s="673"/>
      <c r="AP36" s="673"/>
      <c r="AQ36" s="673"/>
      <c r="AR36" s="673"/>
      <c r="AS36" s="673"/>
      <c r="AT36" s="673"/>
      <c r="AU36" s="673"/>
      <c r="AV36" s="673"/>
      <c r="AW36" s="673"/>
      <c r="AX36" s="673"/>
      <c r="AY36" s="673"/>
      <c r="AZ36" s="673"/>
      <c r="BA36" s="673"/>
      <c r="BB36" s="673"/>
      <c r="BC36" s="673"/>
      <c r="BD36" s="673"/>
      <c r="BE36" s="673"/>
      <c r="BF36" s="673"/>
      <c r="BG36" s="673"/>
      <c r="BH36" s="673"/>
      <c r="BI36" s="673"/>
      <c r="BJ36" s="673"/>
      <c r="BK36" s="673"/>
      <c r="BL36" s="673"/>
      <c r="BM36" s="673"/>
      <c r="BN36" s="673"/>
      <c r="BO36" s="673"/>
      <c r="BP36" s="673"/>
      <c r="BQ36" s="673"/>
      <c r="BR36" s="673"/>
      <c r="BS36" s="673"/>
      <c r="BT36" s="673"/>
      <c r="BU36" s="673"/>
      <c r="BV36" s="673"/>
      <c r="BW36" s="673"/>
      <c r="BX36" s="673"/>
      <c r="BY36" s="673"/>
      <c r="BZ36" s="673"/>
      <c r="CA36" s="673"/>
      <c r="CB36" s="673"/>
      <c r="CC36" s="673"/>
      <c r="CD36" s="673"/>
      <c r="CE36" s="673"/>
      <c r="CF36" s="673"/>
      <c r="CG36" s="673"/>
      <c r="CH36" s="673"/>
      <c r="CI36" s="673"/>
      <c r="CJ36" s="673"/>
      <c r="CK36" s="673"/>
      <c r="CL36" s="673"/>
      <c r="CM36" s="673"/>
      <c r="CN36" s="673"/>
      <c r="CO36" s="673"/>
      <c r="CP36" s="673"/>
      <c r="CQ36" s="673"/>
      <c r="CR36" s="673"/>
      <c r="CS36" s="673"/>
      <c r="CT36" s="673"/>
      <c r="CU36" s="673"/>
      <c r="CV36" s="673"/>
      <c r="CW36" s="673"/>
      <c r="CX36" s="673"/>
      <c r="CY36" s="673"/>
      <c r="CZ36" s="662"/>
      <c r="DA36" s="663"/>
      <c r="DB36" s="663"/>
      <c r="DC36" s="663"/>
      <c r="DD36" s="664"/>
      <c r="DE36" s="665" t="str">
        <f t="shared" si="50"/>
        <v>2</v>
      </c>
      <c r="DF36" s="638"/>
    </row>
    <row r="37" ht="12.0" customHeight="1">
      <c r="A37" s="605"/>
      <c r="B37" s="605"/>
      <c r="C37" s="580"/>
      <c r="D37" s="666" t="s">
        <v>560</v>
      </c>
      <c r="E37" s="667" t="s">
        <v>652</v>
      </c>
      <c r="F37" s="668"/>
      <c r="G37" s="668"/>
      <c r="H37" s="668"/>
      <c r="I37" s="668"/>
      <c r="J37" s="668"/>
      <c r="K37" s="668"/>
      <c r="L37" s="668"/>
      <c r="M37" s="668"/>
      <c r="N37" s="668"/>
      <c r="O37" s="668"/>
      <c r="P37" s="668"/>
      <c r="Q37" s="668"/>
      <c r="R37" s="668"/>
      <c r="S37" s="668"/>
      <c r="T37" s="668"/>
      <c r="U37" s="668"/>
      <c r="V37" s="668"/>
      <c r="W37" s="668"/>
      <c r="X37" s="668"/>
      <c r="Y37" s="668"/>
      <c r="Z37" s="668"/>
      <c r="AA37" s="668"/>
      <c r="AB37" s="668"/>
      <c r="AC37" s="668"/>
      <c r="AD37" s="668"/>
      <c r="AE37" s="668"/>
      <c r="AF37" s="668"/>
      <c r="AG37" s="668"/>
      <c r="AH37" s="668"/>
      <c r="AI37" s="668"/>
      <c r="AJ37" s="668"/>
      <c r="AK37" s="668"/>
      <c r="AL37" s="668"/>
      <c r="AM37" s="668"/>
      <c r="AN37" s="668"/>
      <c r="AO37" s="668"/>
      <c r="AP37" s="668"/>
      <c r="AQ37" s="668"/>
      <c r="AR37" s="668"/>
      <c r="AS37" s="668"/>
      <c r="AT37" s="668"/>
      <c r="AU37" s="668"/>
      <c r="AV37" s="668"/>
      <c r="AW37" s="668"/>
      <c r="AX37" s="668"/>
      <c r="AY37" s="668"/>
      <c r="AZ37" s="668"/>
      <c r="BA37" s="668"/>
      <c r="BB37" s="668"/>
      <c r="BC37" s="668"/>
      <c r="BD37" s="668"/>
      <c r="BE37" s="668"/>
      <c r="BF37" s="668"/>
      <c r="BG37" s="668"/>
      <c r="BH37" s="668"/>
      <c r="BI37" s="668"/>
      <c r="BJ37" s="668"/>
      <c r="BK37" s="668"/>
      <c r="BL37" s="668"/>
      <c r="BM37" s="668"/>
      <c r="BN37" s="668"/>
      <c r="BO37" s="668"/>
      <c r="BP37" s="668"/>
      <c r="BQ37" s="668"/>
      <c r="BR37" s="668"/>
      <c r="BS37" s="668"/>
      <c r="BT37" s="668"/>
      <c r="BU37" s="668"/>
      <c r="BV37" s="668"/>
      <c r="BW37" s="668"/>
      <c r="BX37" s="668"/>
      <c r="BY37" s="668"/>
      <c r="BZ37" s="668"/>
      <c r="CA37" s="668"/>
      <c r="CB37" s="668"/>
      <c r="CC37" s="668"/>
      <c r="CD37" s="668"/>
      <c r="CE37" s="668"/>
      <c r="CF37" s="668"/>
      <c r="CG37" s="668"/>
      <c r="CH37" s="668"/>
      <c r="CI37" s="668"/>
      <c r="CJ37" s="668"/>
      <c r="CK37" s="668"/>
      <c r="CL37" s="668"/>
      <c r="CM37" s="668"/>
      <c r="CN37" s="668"/>
      <c r="CO37" s="668"/>
      <c r="CP37" s="668"/>
      <c r="CQ37" s="668"/>
      <c r="CR37" s="668"/>
      <c r="CS37" s="668"/>
      <c r="CT37" s="668"/>
      <c r="CU37" s="668"/>
      <c r="CV37" s="668"/>
      <c r="CW37" s="668"/>
      <c r="CX37" s="668"/>
      <c r="CY37" s="668"/>
      <c r="CZ37" s="669"/>
      <c r="DA37" s="670"/>
      <c r="DB37" s="670"/>
      <c r="DC37" s="670"/>
      <c r="DD37" s="671"/>
      <c r="DE37" s="665" t="str">
        <f t="shared" si="50"/>
        <v>0</v>
      </c>
      <c r="DF37" s="638"/>
    </row>
    <row r="38" ht="12.0" customHeight="1">
      <c r="A38" s="605"/>
      <c r="B38" s="605"/>
      <c r="C38" s="580"/>
      <c r="D38" s="678" t="s">
        <v>663</v>
      </c>
      <c r="E38" s="646" t="s">
        <v>653</v>
      </c>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673"/>
      <c r="AM38" s="673"/>
      <c r="AN38" s="673"/>
      <c r="AO38" s="673"/>
      <c r="AP38" s="673"/>
      <c r="AQ38" s="673"/>
      <c r="AR38" s="673"/>
      <c r="AS38" s="673"/>
      <c r="AT38" s="673"/>
      <c r="AU38" s="673"/>
      <c r="AV38" s="673"/>
      <c r="AW38" s="673"/>
      <c r="AX38" s="673"/>
      <c r="AY38" s="673"/>
      <c r="AZ38" s="673"/>
      <c r="BA38" s="673"/>
      <c r="BB38" s="673"/>
      <c r="BC38" s="673"/>
      <c r="BD38" s="673"/>
      <c r="BE38" s="673"/>
      <c r="BF38" s="673"/>
      <c r="BG38" s="673"/>
      <c r="BH38" s="673"/>
      <c r="BI38" s="673"/>
      <c r="BJ38" s="673"/>
      <c r="BK38" s="673"/>
      <c r="BL38" s="673"/>
      <c r="BM38" s="673"/>
      <c r="BN38" s="673"/>
      <c r="BO38" s="673"/>
      <c r="BP38" s="673"/>
      <c r="BQ38" s="673"/>
      <c r="BR38" s="673"/>
      <c r="BS38" s="673"/>
      <c r="BT38" s="673"/>
      <c r="BU38" s="673"/>
      <c r="BV38" s="673"/>
      <c r="BW38" s="673"/>
      <c r="BX38" s="673"/>
      <c r="BY38" s="673"/>
      <c r="BZ38" s="673"/>
      <c r="CA38" s="673"/>
      <c r="CB38" s="673"/>
      <c r="CC38" s="673"/>
      <c r="CD38" s="673"/>
      <c r="CE38" s="673"/>
      <c r="CF38" s="673"/>
      <c r="CG38" s="673"/>
      <c r="CH38" s="673"/>
      <c r="CI38" s="673"/>
      <c r="CJ38" s="673"/>
      <c r="CK38" s="673"/>
      <c r="CL38" s="673"/>
      <c r="CM38" s="673"/>
      <c r="CN38" s="673"/>
      <c r="CO38" s="673"/>
      <c r="CP38" s="673"/>
      <c r="CQ38" s="673"/>
      <c r="CR38" s="673"/>
      <c r="CS38" s="673"/>
      <c r="CT38" s="673"/>
      <c r="CU38" s="673"/>
      <c r="CV38" s="673"/>
      <c r="CW38" s="673"/>
      <c r="CX38" s="673"/>
      <c r="CY38" s="673"/>
      <c r="CZ38" s="673"/>
      <c r="DA38" s="648"/>
      <c r="DB38" s="648"/>
      <c r="DC38" s="648"/>
      <c r="DD38" s="647"/>
      <c r="DE38" s="665" t="str">
        <f t="shared" si="50"/>
        <v>0</v>
      </c>
      <c r="DF38" s="648"/>
    </row>
    <row r="39" ht="12.0" customHeight="1">
      <c r="A39" s="605"/>
      <c r="B39" s="605"/>
      <c r="C39" s="674" t="str">
        <f>C36+1</f>
        <v>11</v>
      </c>
      <c r="D39" s="658">
        <v>45422.0</v>
      </c>
      <c r="E39" s="659" t="s">
        <v>651</v>
      </c>
      <c r="F39" s="673">
        <v>2.0</v>
      </c>
      <c r="G39" s="673"/>
      <c r="H39" s="673"/>
      <c r="I39" s="673"/>
      <c r="J39" s="673"/>
      <c r="K39" s="673"/>
      <c r="L39" s="673"/>
      <c r="M39" s="673"/>
      <c r="N39" s="673"/>
      <c r="O39" s="673"/>
      <c r="P39" s="673"/>
      <c r="Q39" s="673"/>
      <c r="R39" s="673"/>
      <c r="S39" s="673"/>
      <c r="T39" s="673"/>
      <c r="U39" s="673"/>
      <c r="V39" s="673"/>
      <c r="W39" s="673"/>
      <c r="X39" s="673"/>
      <c r="Y39" s="673"/>
      <c r="Z39" s="673"/>
      <c r="AA39" s="673"/>
      <c r="AB39" s="673"/>
      <c r="AC39" s="673"/>
      <c r="AD39" s="673"/>
      <c r="AE39" s="673"/>
      <c r="AF39" s="673"/>
      <c r="AG39" s="673"/>
      <c r="AH39" s="673"/>
      <c r="AI39" s="673"/>
      <c r="AJ39" s="673"/>
      <c r="AK39" s="673"/>
      <c r="AL39" s="673"/>
      <c r="AM39" s="673"/>
      <c r="AN39" s="673"/>
      <c r="AO39" s="673"/>
      <c r="AP39" s="673"/>
      <c r="AQ39" s="673"/>
      <c r="AR39" s="673"/>
      <c r="AS39" s="673"/>
      <c r="AT39" s="673"/>
      <c r="AU39" s="673"/>
      <c r="AV39" s="673"/>
      <c r="AW39" s="673"/>
      <c r="AX39" s="673"/>
      <c r="AY39" s="673"/>
      <c r="AZ39" s="673"/>
      <c r="BA39" s="673"/>
      <c r="BB39" s="673"/>
      <c r="BC39" s="673"/>
      <c r="BD39" s="673"/>
      <c r="BE39" s="673"/>
      <c r="BF39" s="673"/>
      <c r="BG39" s="673"/>
      <c r="BH39" s="673"/>
      <c r="BI39" s="673"/>
      <c r="BJ39" s="673"/>
      <c r="BK39" s="673"/>
      <c r="BL39" s="673"/>
      <c r="BM39" s="673"/>
      <c r="BN39" s="673"/>
      <c r="BO39" s="673"/>
      <c r="BP39" s="673"/>
      <c r="BQ39" s="673"/>
      <c r="BR39" s="673"/>
      <c r="BS39" s="673"/>
      <c r="BT39" s="673"/>
      <c r="BU39" s="673"/>
      <c r="BV39" s="673"/>
      <c r="BW39" s="673"/>
      <c r="BX39" s="673"/>
      <c r="BY39" s="673"/>
      <c r="BZ39" s="673"/>
      <c r="CA39" s="673"/>
      <c r="CB39" s="673"/>
      <c r="CC39" s="673"/>
      <c r="CD39" s="673"/>
      <c r="CE39" s="673"/>
      <c r="CF39" s="673"/>
      <c r="CG39" s="673"/>
      <c r="CH39" s="673"/>
      <c r="CI39" s="673"/>
      <c r="CJ39" s="673"/>
      <c r="CK39" s="673"/>
      <c r="CL39" s="673"/>
      <c r="CM39" s="673"/>
      <c r="CN39" s="673"/>
      <c r="CO39" s="673"/>
      <c r="CP39" s="673"/>
      <c r="CQ39" s="673"/>
      <c r="CR39" s="673"/>
      <c r="CS39" s="673"/>
      <c r="CT39" s="673"/>
      <c r="CU39" s="673"/>
      <c r="CV39" s="673"/>
      <c r="CW39" s="673"/>
      <c r="CX39" s="673"/>
      <c r="CY39" s="673"/>
      <c r="CZ39" s="662"/>
      <c r="DA39" s="663"/>
      <c r="DB39" s="663"/>
      <c r="DC39" s="663"/>
      <c r="DD39" s="664"/>
      <c r="DE39" s="665" t="str">
        <f t="shared" si="50"/>
        <v>2</v>
      </c>
      <c r="DF39" s="638"/>
    </row>
    <row r="40" ht="12.0" customHeight="1">
      <c r="A40" s="605"/>
      <c r="B40" s="605"/>
      <c r="C40" s="580"/>
      <c r="D40" s="666" t="s">
        <v>560</v>
      </c>
      <c r="E40" s="667" t="s">
        <v>652</v>
      </c>
      <c r="F40" s="668"/>
      <c r="G40" s="668"/>
      <c r="H40" s="668"/>
      <c r="I40" s="668"/>
      <c r="J40" s="668"/>
      <c r="K40" s="668"/>
      <c r="L40" s="668"/>
      <c r="M40" s="668"/>
      <c r="N40" s="668"/>
      <c r="O40" s="668"/>
      <c r="P40" s="668"/>
      <c r="Q40" s="668"/>
      <c r="R40" s="668"/>
      <c r="S40" s="668"/>
      <c r="T40" s="668"/>
      <c r="U40" s="668"/>
      <c r="V40" s="668"/>
      <c r="W40" s="668"/>
      <c r="X40" s="668"/>
      <c r="Y40" s="668"/>
      <c r="Z40" s="668"/>
      <c r="AA40" s="668"/>
      <c r="AB40" s="668"/>
      <c r="AC40" s="668"/>
      <c r="AD40" s="668"/>
      <c r="AE40" s="668"/>
      <c r="AF40" s="668"/>
      <c r="AG40" s="668"/>
      <c r="AH40" s="668"/>
      <c r="AI40" s="668"/>
      <c r="AJ40" s="668"/>
      <c r="AK40" s="668"/>
      <c r="AL40" s="668"/>
      <c r="AM40" s="668"/>
      <c r="AN40" s="668"/>
      <c r="AO40" s="668"/>
      <c r="AP40" s="668"/>
      <c r="AQ40" s="668"/>
      <c r="AR40" s="668"/>
      <c r="AS40" s="668"/>
      <c r="AT40" s="668"/>
      <c r="AU40" s="668"/>
      <c r="AV40" s="668"/>
      <c r="AW40" s="668"/>
      <c r="AX40" s="668"/>
      <c r="AY40" s="668"/>
      <c r="AZ40" s="668"/>
      <c r="BA40" s="668"/>
      <c r="BB40" s="668"/>
      <c r="BC40" s="668"/>
      <c r="BD40" s="668"/>
      <c r="BE40" s="668"/>
      <c r="BF40" s="668"/>
      <c r="BG40" s="668"/>
      <c r="BH40" s="668"/>
      <c r="BI40" s="668"/>
      <c r="BJ40" s="668"/>
      <c r="BK40" s="668"/>
      <c r="BL40" s="668"/>
      <c r="BM40" s="668"/>
      <c r="BN40" s="668"/>
      <c r="BO40" s="668"/>
      <c r="BP40" s="668"/>
      <c r="BQ40" s="668"/>
      <c r="BR40" s="668"/>
      <c r="BS40" s="668"/>
      <c r="BT40" s="668"/>
      <c r="BU40" s="668"/>
      <c r="BV40" s="668"/>
      <c r="BW40" s="668"/>
      <c r="BX40" s="668"/>
      <c r="BY40" s="668"/>
      <c r="BZ40" s="668"/>
      <c r="CA40" s="668"/>
      <c r="CB40" s="668"/>
      <c r="CC40" s="668"/>
      <c r="CD40" s="668"/>
      <c r="CE40" s="668"/>
      <c r="CF40" s="668"/>
      <c r="CG40" s="668"/>
      <c r="CH40" s="668"/>
      <c r="CI40" s="668"/>
      <c r="CJ40" s="668"/>
      <c r="CK40" s="668"/>
      <c r="CL40" s="668"/>
      <c r="CM40" s="668"/>
      <c r="CN40" s="668"/>
      <c r="CO40" s="668"/>
      <c r="CP40" s="668"/>
      <c r="CQ40" s="668"/>
      <c r="CR40" s="668"/>
      <c r="CS40" s="668"/>
      <c r="CT40" s="668"/>
      <c r="CU40" s="668"/>
      <c r="CV40" s="668"/>
      <c r="CW40" s="668"/>
      <c r="CX40" s="668"/>
      <c r="CY40" s="668"/>
      <c r="CZ40" s="669"/>
      <c r="DA40" s="670"/>
      <c r="DB40" s="670"/>
      <c r="DC40" s="670"/>
      <c r="DD40" s="671"/>
      <c r="DE40" s="665" t="str">
        <f t="shared" si="50"/>
        <v>0</v>
      </c>
      <c r="DF40" s="638"/>
    </row>
    <row r="41" ht="12.0" customHeight="1">
      <c r="A41" s="605"/>
      <c r="B41" s="605"/>
      <c r="C41" s="293"/>
      <c r="D41" s="678" t="s">
        <v>664</v>
      </c>
      <c r="E41" s="646" t="s">
        <v>653</v>
      </c>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673"/>
      <c r="AM41" s="673"/>
      <c r="AN41" s="673"/>
      <c r="AO41" s="673"/>
      <c r="AP41" s="673"/>
      <c r="AQ41" s="673"/>
      <c r="AR41" s="673"/>
      <c r="AS41" s="673"/>
      <c r="AT41" s="673"/>
      <c r="AU41" s="673"/>
      <c r="AV41" s="673"/>
      <c r="AW41" s="673"/>
      <c r="AX41" s="673"/>
      <c r="AY41" s="673"/>
      <c r="AZ41" s="673"/>
      <c r="BA41" s="673"/>
      <c r="BB41" s="673"/>
      <c r="BC41" s="673"/>
      <c r="BD41" s="673"/>
      <c r="BE41" s="673"/>
      <c r="BF41" s="673"/>
      <c r="BG41" s="673"/>
      <c r="BH41" s="673"/>
      <c r="BI41" s="673"/>
      <c r="BJ41" s="673"/>
      <c r="BK41" s="673"/>
      <c r="BL41" s="673"/>
      <c r="BM41" s="673"/>
      <c r="BN41" s="673"/>
      <c r="BO41" s="673"/>
      <c r="BP41" s="673"/>
      <c r="BQ41" s="673"/>
      <c r="BR41" s="673"/>
      <c r="BS41" s="673"/>
      <c r="BT41" s="673"/>
      <c r="BU41" s="673"/>
      <c r="BV41" s="673"/>
      <c r="BW41" s="673"/>
      <c r="BX41" s="673"/>
      <c r="BY41" s="673"/>
      <c r="BZ41" s="673"/>
      <c r="CA41" s="673"/>
      <c r="CB41" s="673"/>
      <c r="CC41" s="673"/>
      <c r="CD41" s="673"/>
      <c r="CE41" s="673"/>
      <c r="CF41" s="673"/>
      <c r="CG41" s="673"/>
      <c r="CH41" s="673"/>
      <c r="CI41" s="673"/>
      <c r="CJ41" s="673"/>
      <c r="CK41" s="673"/>
      <c r="CL41" s="673"/>
      <c r="CM41" s="673"/>
      <c r="CN41" s="673"/>
      <c r="CO41" s="673"/>
      <c r="CP41" s="673"/>
      <c r="CQ41" s="673"/>
      <c r="CR41" s="673"/>
      <c r="CS41" s="673"/>
      <c r="CT41" s="673"/>
      <c r="CU41" s="673"/>
      <c r="CV41" s="673"/>
      <c r="CW41" s="673"/>
      <c r="CX41" s="673"/>
      <c r="CY41" s="673"/>
      <c r="CZ41" s="673"/>
      <c r="DA41" s="648"/>
      <c r="DB41" s="648"/>
      <c r="DC41" s="648"/>
      <c r="DD41" s="647"/>
      <c r="DE41" s="665" t="str">
        <f t="shared" si="50"/>
        <v>0</v>
      </c>
      <c r="DF41" s="648"/>
    </row>
    <row r="42" ht="12.0" customHeight="1">
      <c r="A42" s="605"/>
      <c r="B42" s="605"/>
      <c r="C42" s="657" t="str">
        <f>C39+1</f>
        <v>12</v>
      </c>
      <c r="D42" s="658">
        <v>45423.0</v>
      </c>
      <c r="E42" s="659" t="s">
        <v>651</v>
      </c>
      <c r="F42" s="673">
        <v>2.0</v>
      </c>
      <c r="G42" s="673"/>
      <c r="H42" s="673"/>
      <c r="I42" s="673"/>
      <c r="J42" s="673"/>
      <c r="K42" s="673"/>
      <c r="L42" s="673"/>
      <c r="M42" s="673"/>
      <c r="N42" s="673"/>
      <c r="O42" s="673"/>
      <c r="P42" s="673"/>
      <c r="Q42" s="673"/>
      <c r="R42" s="673"/>
      <c r="S42" s="673"/>
      <c r="T42" s="673"/>
      <c r="U42" s="673"/>
      <c r="V42" s="673"/>
      <c r="W42" s="673"/>
      <c r="X42" s="673"/>
      <c r="Y42" s="673"/>
      <c r="Z42" s="673"/>
      <c r="AA42" s="673"/>
      <c r="AB42" s="673"/>
      <c r="AC42" s="673"/>
      <c r="AD42" s="673"/>
      <c r="AE42" s="673"/>
      <c r="AF42" s="673"/>
      <c r="AG42" s="673"/>
      <c r="AH42" s="673"/>
      <c r="AI42" s="673"/>
      <c r="AJ42" s="673"/>
      <c r="AK42" s="673"/>
      <c r="AL42" s="673"/>
      <c r="AM42" s="673"/>
      <c r="AN42" s="673"/>
      <c r="AO42" s="673"/>
      <c r="AP42" s="673"/>
      <c r="AQ42" s="673"/>
      <c r="AR42" s="673"/>
      <c r="AS42" s="673"/>
      <c r="AT42" s="673"/>
      <c r="AU42" s="673"/>
      <c r="AV42" s="673"/>
      <c r="AW42" s="673"/>
      <c r="AX42" s="673"/>
      <c r="AY42" s="673"/>
      <c r="AZ42" s="673"/>
      <c r="BA42" s="673"/>
      <c r="BB42" s="673"/>
      <c r="BC42" s="673"/>
      <c r="BD42" s="673"/>
      <c r="BE42" s="673"/>
      <c r="BF42" s="673"/>
      <c r="BG42" s="673"/>
      <c r="BH42" s="673"/>
      <c r="BI42" s="673"/>
      <c r="BJ42" s="673"/>
      <c r="BK42" s="673"/>
      <c r="BL42" s="673"/>
      <c r="BM42" s="673"/>
      <c r="BN42" s="673"/>
      <c r="BO42" s="673"/>
      <c r="BP42" s="673"/>
      <c r="BQ42" s="673"/>
      <c r="BR42" s="673"/>
      <c r="BS42" s="673"/>
      <c r="BT42" s="673"/>
      <c r="BU42" s="673"/>
      <c r="BV42" s="673"/>
      <c r="BW42" s="673"/>
      <c r="BX42" s="673"/>
      <c r="BY42" s="673"/>
      <c r="BZ42" s="673"/>
      <c r="CA42" s="673"/>
      <c r="CB42" s="673"/>
      <c r="CC42" s="673"/>
      <c r="CD42" s="673"/>
      <c r="CE42" s="673"/>
      <c r="CF42" s="673"/>
      <c r="CG42" s="673"/>
      <c r="CH42" s="673"/>
      <c r="CI42" s="673"/>
      <c r="CJ42" s="673"/>
      <c r="CK42" s="673"/>
      <c r="CL42" s="673"/>
      <c r="CM42" s="673"/>
      <c r="CN42" s="673"/>
      <c r="CO42" s="673"/>
      <c r="CP42" s="673"/>
      <c r="CQ42" s="673"/>
      <c r="CR42" s="673"/>
      <c r="CS42" s="673"/>
      <c r="CT42" s="673"/>
      <c r="CU42" s="673"/>
      <c r="CV42" s="673"/>
      <c r="CW42" s="673"/>
      <c r="CX42" s="673"/>
      <c r="CY42" s="673"/>
      <c r="CZ42" s="662"/>
      <c r="DA42" s="663"/>
      <c r="DB42" s="663"/>
      <c r="DC42" s="663"/>
      <c r="DD42" s="664"/>
      <c r="DE42" s="665" t="str">
        <f t="shared" si="50"/>
        <v>2</v>
      </c>
      <c r="DF42" s="638"/>
    </row>
    <row r="43" ht="12.0" customHeight="1">
      <c r="A43" s="605"/>
      <c r="B43" s="605"/>
      <c r="C43" s="580"/>
      <c r="D43" s="666" t="s">
        <v>665</v>
      </c>
      <c r="E43" s="667" t="s">
        <v>652</v>
      </c>
      <c r="F43" s="668"/>
      <c r="G43" s="668"/>
      <c r="H43" s="668"/>
      <c r="I43" s="668"/>
      <c r="J43" s="668"/>
      <c r="K43" s="668"/>
      <c r="L43" s="668"/>
      <c r="M43" s="668"/>
      <c r="N43" s="668"/>
      <c r="O43" s="668"/>
      <c r="P43" s="668"/>
      <c r="Q43" s="668"/>
      <c r="R43" s="668"/>
      <c r="S43" s="668"/>
      <c r="T43" s="668"/>
      <c r="U43" s="668"/>
      <c r="V43" s="668"/>
      <c r="W43" s="668"/>
      <c r="X43" s="668"/>
      <c r="Y43" s="668"/>
      <c r="Z43" s="668"/>
      <c r="AA43" s="668"/>
      <c r="AB43" s="668"/>
      <c r="AC43" s="668"/>
      <c r="AD43" s="668"/>
      <c r="AE43" s="668"/>
      <c r="AF43" s="668"/>
      <c r="AG43" s="668"/>
      <c r="AH43" s="668"/>
      <c r="AI43" s="668"/>
      <c r="AJ43" s="668"/>
      <c r="AK43" s="668"/>
      <c r="AL43" s="668"/>
      <c r="AM43" s="668"/>
      <c r="AN43" s="668"/>
      <c r="AO43" s="668"/>
      <c r="AP43" s="668"/>
      <c r="AQ43" s="668"/>
      <c r="AR43" s="668"/>
      <c r="AS43" s="668"/>
      <c r="AT43" s="668"/>
      <c r="AU43" s="668"/>
      <c r="AV43" s="668"/>
      <c r="AW43" s="668"/>
      <c r="AX43" s="668"/>
      <c r="AY43" s="668"/>
      <c r="AZ43" s="668"/>
      <c r="BA43" s="668"/>
      <c r="BB43" s="668"/>
      <c r="BC43" s="668"/>
      <c r="BD43" s="668"/>
      <c r="BE43" s="668"/>
      <c r="BF43" s="668"/>
      <c r="BG43" s="668"/>
      <c r="BH43" s="668"/>
      <c r="BI43" s="668"/>
      <c r="BJ43" s="668"/>
      <c r="BK43" s="668"/>
      <c r="BL43" s="668"/>
      <c r="BM43" s="668"/>
      <c r="BN43" s="668"/>
      <c r="BO43" s="668"/>
      <c r="BP43" s="668"/>
      <c r="BQ43" s="668"/>
      <c r="BR43" s="668"/>
      <c r="BS43" s="668"/>
      <c r="BT43" s="668"/>
      <c r="BU43" s="668"/>
      <c r="BV43" s="668"/>
      <c r="BW43" s="668"/>
      <c r="BX43" s="668"/>
      <c r="BY43" s="668"/>
      <c r="BZ43" s="668"/>
      <c r="CA43" s="668"/>
      <c r="CB43" s="668"/>
      <c r="CC43" s="668"/>
      <c r="CD43" s="668"/>
      <c r="CE43" s="668"/>
      <c r="CF43" s="668"/>
      <c r="CG43" s="668"/>
      <c r="CH43" s="668"/>
      <c r="CI43" s="668"/>
      <c r="CJ43" s="668"/>
      <c r="CK43" s="668"/>
      <c r="CL43" s="668"/>
      <c r="CM43" s="668"/>
      <c r="CN43" s="668"/>
      <c r="CO43" s="668"/>
      <c r="CP43" s="668"/>
      <c r="CQ43" s="668"/>
      <c r="CR43" s="668"/>
      <c r="CS43" s="668"/>
      <c r="CT43" s="668"/>
      <c r="CU43" s="668"/>
      <c r="CV43" s="668"/>
      <c r="CW43" s="668"/>
      <c r="CX43" s="668"/>
      <c r="CY43" s="668"/>
      <c r="CZ43" s="669"/>
      <c r="DA43" s="670"/>
      <c r="DB43" s="670"/>
      <c r="DC43" s="670"/>
      <c r="DD43" s="671"/>
      <c r="DE43" s="665" t="str">
        <f t="shared" si="50"/>
        <v>0</v>
      </c>
      <c r="DF43" s="638"/>
    </row>
    <row r="44" ht="12.0" customHeight="1">
      <c r="A44" s="605"/>
      <c r="B44" s="605"/>
      <c r="C44" s="293"/>
      <c r="D44" s="678"/>
      <c r="E44" s="646" t="s">
        <v>653</v>
      </c>
      <c r="F44" s="673"/>
      <c r="G44" s="673"/>
      <c r="H44" s="673"/>
      <c r="I44" s="673"/>
      <c r="J44" s="673"/>
      <c r="K44" s="673"/>
      <c r="L44" s="673"/>
      <c r="M44" s="673"/>
      <c r="N44" s="673"/>
      <c r="O44" s="673"/>
      <c r="P44" s="673"/>
      <c r="Q44" s="673"/>
      <c r="R44" s="673"/>
      <c r="S44" s="673"/>
      <c r="T44" s="673"/>
      <c r="U44" s="673"/>
      <c r="V44" s="673"/>
      <c r="W44" s="673"/>
      <c r="X44" s="673"/>
      <c r="Y44" s="673"/>
      <c r="Z44" s="673"/>
      <c r="AA44" s="673"/>
      <c r="AB44" s="673"/>
      <c r="AC44" s="673"/>
      <c r="AD44" s="673"/>
      <c r="AE44" s="673"/>
      <c r="AF44" s="673"/>
      <c r="AG44" s="673"/>
      <c r="AH44" s="673"/>
      <c r="AI44" s="673"/>
      <c r="AJ44" s="673"/>
      <c r="AK44" s="673"/>
      <c r="AL44" s="673"/>
      <c r="AM44" s="673"/>
      <c r="AN44" s="673"/>
      <c r="AO44" s="673"/>
      <c r="AP44" s="673"/>
      <c r="AQ44" s="673"/>
      <c r="AR44" s="673"/>
      <c r="AS44" s="673"/>
      <c r="AT44" s="673"/>
      <c r="AU44" s="673"/>
      <c r="AV44" s="673"/>
      <c r="AW44" s="673"/>
      <c r="AX44" s="673"/>
      <c r="AY44" s="673"/>
      <c r="AZ44" s="673"/>
      <c r="BA44" s="673"/>
      <c r="BB44" s="673"/>
      <c r="BC44" s="673"/>
      <c r="BD44" s="673"/>
      <c r="BE44" s="673"/>
      <c r="BF44" s="673"/>
      <c r="BG44" s="673"/>
      <c r="BH44" s="673"/>
      <c r="BI44" s="673"/>
      <c r="BJ44" s="673"/>
      <c r="BK44" s="673"/>
      <c r="BL44" s="673"/>
      <c r="BM44" s="673"/>
      <c r="BN44" s="673"/>
      <c r="BO44" s="673"/>
      <c r="BP44" s="673"/>
      <c r="BQ44" s="673"/>
      <c r="BR44" s="673"/>
      <c r="BS44" s="673"/>
      <c r="BT44" s="673"/>
      <c r="BU44" s="673"/>
      <c r="BV44" s="673"/>
      <c r="BW44" s="673"/>
      <c r="BX44" s="673"/>
      <c r="BY44" s="673"/>
      <c r="BZ44" s="673"/>
      <c r="CA44" s="673"/>
      <c r="CB44" s="673"/>
      <c r="CC44" s="673"/>
      <c r="CD44" s="673"/>
      <c r="CE44" s="673"/>
      <c r="CF44" s="673"/>
      <c r="CG44" s="673"/>
      <c r="CH44" s="673"/>
      <c r="CI44" s="673"/>
      <c r="CJ44" s="673"/>
      <c r="CK44" s="673"/>
      <c r="CL44" s="673"/>
      <c r="CM44" s="673"/>
      <c r="CN44" s="673"/>
      <c r="CO44" s="673"/>
      <c r="CP44" s="673"/>
      <c r="CQ44" s="673"/>
      <c r="CR44" s="673"/>
      <c r="CS44" s="673"/>
      <c r="CT44" s="673"/>
      <c r="CU44" s="673"/>
      <c r="CV44" s="673"/>
      <c r="CW44" s="673"/>
      <c r="CX44" s="673"/>
      <c r="CY44" s="673"/>
      <c r="CZ44" s="673"/>
      <c r="DA44" s="648"/>
      <c r="DB44" s="648"/>
      <c r="DC44" s="648"/>
      <c r="DD44" s="647"/>
      <c r="DE44" s="665" t="str">
        <f t="shared" si="50"/>
        <v>0</v>
      </c>
      <c r="DF44" s="648"/>
    </row>
    <row r="45" ht="12.0" customHeight="1">
      <c r="A45" s="605"/>
      <c r="B45" s="605"/>
      <c r="C45" s="657" t="str">
        <f>C42+1</f>
        <v>13</v>
      </c>
      <c r="D45" s="658">
        <v>45430.0</v>
      </c>
      <c r="E45" s="659" t="s">
        <v>651</v>
      </c>
      <c r="F45" s="673">
        <v>2.0</v>
      </c>
      <c r="G45" s="673"/>
      <c r="H45" s="673">
        <v>2.0</v>
      </c>
      <c r="I45" s="673"/>
      <c r="J45" s="673"/>
      <c r="K45" s="673"/>
      <c r="L45" s="673">
        <v>2.0</v>
      </c>
      <c r="M45" s="673"/>
      <c r="N45" s="673"/>
      <c r="O45" s="673"/>
      <c r="P45" s="673"/>
      <c r="Q45" s="673"/>
      <c r="R45" s="673"/>
      <c r="S45" s="673"/>
      <c r="T45" s="673"/>
      <c r="U45" s="673"/>
      <c r="V45" s="673"/>
      <c r="W45" s="673"/>
      <c r="X45" s="673"/>
      <c r="Y45" s="673"/>
      <c r="Z45" s="673"/>
      <c r="AA45" s="673"/>
      <c r="AB45" s="673"/>
      <c r="AC45" s="673"/>
      <c r="AD45" s="673"/>
      <c r="AE45" s="673"/>
      <c r="AF45" s="673"/>
      <c r="AG45" s="673"/>
      <c r="AH45" s="673">
        <v>2.0</v>
      </c>
      <c r="AI45" s="673"/>
      <c r="AJ45" s="673"/>
      <c r="AK45" s="673"/>
      <c r="AL45" s="673">
        <v>2.0</v>
      </c>
      <c r="AM45" s="673"/>
      <c r="AN45" s="673"/>
      <c r="AO45" s="673"/>
      <c r="AP45" s="673"/>
      <c r="AQ45" s="673"/>
      <c r="AR45" s="673"/>
      <c r="AS45" s="673"/>
      <c r="AT45" s="673"/>
      <c r="AU45" s="673"/>
      <c r="AV45" s="673"/>
      <c r="AW45" s="673"/>
      <c r="AX45" s="673"/>
      <c r="AY45" s="673"/>
      <c r="AZ45" s="673"/>
      <c r="BA45" s="673"/>
      <c r="BB45" s="673"/>
      <c r="BC45" s="673"/>
      <c r="BD45" s="673"/>
      <c r="BE45" s="673"/>
      <c r="BF45" s="673"/>
      <c r="BG45" s="673"/>
      <c r="BH45" s="673"/>
      <c r="BI45" s="673"/>
      <c r="BJ45" s="673"/>
      <c r="BK45" s="673"/>
      <c r="BL45" s="673"/>
      <c r="BM45" s="673"/>
      <c r="BN45" s="673"/>
      <c r="BO45" s="673"/>
      <c r="BP45" s="673"/>
      <c r="BQ45" s="673"/>
      <c r="BR45" s="673"/>
      <c r="BS45" s="673"/>
      <c r="BT45" s="673"/>
      <c r="BU45" s="673"/>
      <c r="BV45" s="673"/>
      <c r="BW45" s="673"/>
      <c r="BX45" s="673"/>
      <c r="BY45" s="673"/>
      <c r="BZ45" s="673"/>
      <c r="CA45" s="673"/>
      <c r="CB45" s="673"/>
      <c r="CC45" s="673"/>
      <c r="CD45" s="673"/>
      <c r="CE45" s="673"/>
      <c r="CF45" s="673"/>
      <c r="CG45" s="673"/>
      <c r="CH45" s="673"/>
      <c r="CI45" s="673"/>
      <c r="CJ45" s="673"/>
      <c r="CK45" s="673"/>
      <c r="CL45" s="673"/>
      <c r="CM45" s="673"/>
      <c r="CN45" s="673"/>
      <c r="CO45" s="673"/>
      <c r="CP45" s="673"/>
      <c r="CQ45" s="673"/>
      <c r="CR45" s="673"/>
      <c r="CS45" s="673"/>
      <c r="CT45" s="673"/>
      <c r="CU45" s="673"/>
      <c r="CV45" s="673"/>
      <c r="CW45" s="673"/>
      <c r="CX45" s="673"/>
      <c r="CY45" s="673"/>
      <c r="CZ45" s="662"/>
      <c r="DA45" s="663"/>
      <c r="DB45" s="663"/>
      <c r="DC45" s="663"/>
      <c r="DD45" s="664"/>
      <c r="DE45" s="665" t="str">
        <f t="shared" si="50"/>
        <v>10</v>
      </c>
      <c r="DF45" s="638"/>
    </row>
    <row r="46" ht="12.0" customHeight="1">
      <c r="A46" s="605"/>
      <c r="B46" s="605"/>
      <c r="C46" s="580"/>
      <c r="D46" s="666" t="s">
        <v>666</v>
      </c>
      <c r="E46" s="667" t="s">
        <v>652</v>
      </c>
      <c r="F46" s="668"/>
      <c r="G46" s="668"/>
      <c r="H46" s="668"/>
      <c r="I46" s="668"/>
      <c r="J46" s="668"/>
      <c r="K46" s="668"/>
      <c r="L46" s="668"/>
      <c r="M46" s="668"/>
      <c r="N46" s="668"/>
      <c r="O46" s="668"/>
      <c r="P46" s="668"/>
      <c r="Q46" s="668"/>
      <c r="R46" s="668"/>
      <c r="S46" s="668"/>
      <c r="T46" s="668"/>
      <c r="U46" s="668"/>
      <c r="V46" s="668"/>
      <c r="W46" s="668"/>
      <c r="X46" s="668"/>
      <c r="Y46" s="668"/>
      <c r="Z46" s="668"/>
      <c r="AA46" s="668"/>
      <c r="AB46" s="668"/>
      <c r="AC46" s="668"/>
      <c r="AD46" s="668"/>
      <c r="AE46" s="668"/>
      <c r="AF46" s="668"/>
      <c r="AG46" s="668"/>
      <c r="AH46" s="668"/>
      <c r="AI46" s="668"/>
      <c r="AJ46" s="668"/>
      <c r="AK46" s="668"/>
      <c r="AL46" s="668"/>
      <c r="AM46" s="668"/>
      <c r="AN46" s="668"/>
      <c r="AO46" s="668"/>
      <c r="AP46" s="668"/>
      <c r="AQ46" s="668"/>
      <c r="AR46" s="668"/>
      <c r="AS46" s="668"/>
      <c r="AT46" s="668"/>
      <c r="AU46" s="668"/>
      <c r="AV46" s="668"/>
      <c r="AW46" s="668"/>
      <c r="AX46" s="668"/>
      <c r="AY46" s="668"/>
      <c r="AZ46" s="668"/>
      <c r="BA46" s="668"/>
      <c r="BB46" s="668"/>
      <c r="BC46" s="668"/>
      <c r="BD46" s="668"/>
      <c r="BE46" s="668"/>
      <c r="BF46" s="668"/>
      <c r="BG46" s="668"/>
      <c r="BH46" s="668"/>
      <c r="BI46" s="668"/>
      <c r="BJ46" s="668"/>
      <c r="BK46" s="668"/>
      <c r="BL46" s="668"/>
      <c r="BM46" s="668"/>
      <c r="BN46" s="668"/>
      <c r="BO46" s="668"/>
      <c r="BP46" s="668"/>
      <c r="BQ46" s="668"/>
      <c r="BR46" s="668"/>
      <c r="BS46" s="668"/>
      <c r="BT46" s="668"/>
      <c r="BU46" s="668"/>
      <c r="BV46" s="668"/>
      <c r="BW46" s="668"/>
      <c r="BX46" s="668"/>
      <c r="BY46" s="668"/>
      <c r="BZ46" s="668"/>
      <c r="CA46" s="668"/>
      <c r="CB46" s="668"/>
      <c r="CC46" s="668"/>
      <c r="CD46" s="668"/>
      <c r="CE46" s="668"/>
      <c r="CF46" s="668"/>
      <c r="CG46" s="668"/>
      <c r="CH46" s="668"/>
      <c r="CI46" s="668"/>
      <c r="CJ46" s="668"/>
      <c r="CK46" s="668"/>
      <c r="CL46" s="668"/>
      <c r="CM46" s="668"/>
      <c r="CN46" s="668"/>
      <c r="CO46" s="668"/>
      <c r="CP46" s="668"/>
      <c r="CQ46" s="668"/>
      <c r="CR46" s="668"/>
      <c r="CS46" s="668"/>
      <c r="CT46" s="668"/>
      <c r="CU46" s="668"/>
      <c r="CV46" s="668"/>
      <c r="CW46" s="668"/>
      <c r="CX46" s="668"/>
      <c r="CY46" s="668"/>
      <c r="CZ46" s="669"/>
      <c r="DA46" s="670"/>
      <c r="DB46" s="670"/>
      <c r="DC46" s="670"/>
      <c r="DD46" s="671"/>
      <c r="DE46" s="665" t="str">
        <f t="shared" si="50"/>
        <v>0</v>
      </c>
      <c r="DF46" s="638"/>
    </row>
    <row r="47" ht="12.0" customHeight="1">
      <c r="A47" s="605"/>
      <c r="B47" s="605"/>
      <c r="C47" s="293"/>
      <c r="D47" s="678"/>
      <c r="E47" s="646" t="s">
        <v>653</v>
      </c>
      <c r="F47" s="673"/>
      <c r="G47" s="673"/>
      <c r="H47" s="673"/>
      <c r="I47" s="673"/>
      <c r="J47" s="673"/>
      <c r="K47" s="673"/>
      <c r="L47" s="673"/>
      <c r="M47" s="673"/>
      <c r="N47" s="673"/>
      <c r="O47" s="673"/>
      <c r="P47" s="673"/>
      <c r="Q47" s="673"/>
      <c r="R47" s="673"/>
      <c r="S47" s="673"/>
      <c r="T47" s="673"/>
      <c r="U47" s="673"/>
      <c r="V47" s="673"/>
      <c r="W47" s="673"/>
      <c r="X47" s="673"/>
      <c r="Y47" s="673"/>
      <c r="Z47" s="673"/>
      <c r="AA47" s="673"/>
      <c r="AB47" s="673"/>
      <c r="AC47" s="673"/>
      <c r="AD47" s="673"/>
      <c r="AE47" s="673"/>
      <c r="AF47" s="673"/>
      <c r="AG47" s="673"/>
      <c r="AH47" s="673"/>
      <c r="AI47" s="673"/>
      <c r="AJ47" s="673"/>
      <c r="AK47" s="673"/>
      <c r="AL47" s="673"/>
      <c r="AM47" s="673"/>
      <c r="AN47" s="673"/>
      <c r="AO47" s="673"/>
      <c r="AP47" s="673"/>
      <c r="AQ47" s="673"/>
      <c r="AR47" s="673"/>
      <c r="AS47" s="673"/>
      <c r="AT47" s="673"/>
      <c r="AU47" s="673"/>
      <c r="AV47" s="673"/>
      <c r="AW47" s="673"/>
      <c r="AX47" s="673"/>
      <c r="AY47" s="673"/>
      <c r="AZ47" s="673"/>
      <c r="BA47" s="673"/>
      <c r="BB47" s="673"/>
      <c r="BC47" s="673"/>
      <c r="BD47" s="673"/>
      <c r="BE47" s="673"/>
      <c r="BF47" s="673"/>
      <c r="BG47" s="673"/>
      <c r="BH47" s="673"/>
      <c r="BI47" s="673"/>
      <c r="BJ47" s="673"/>
      <c r="BK47" s="673"/>
      <c r="BL47" s="673"/>
      <c r="BM47" s="673"/>
      <c r="BN47" s="673"/>
      <c r="BO47" s="673"/>
      <c r="BP47" s="673"/>
      <c r="BQ47" s="673"/>
      <c r="BR47" s="673"/>
      <c r="BS47" s="673"/>
      <c r="BT47" s="673"/>
      <c r="BU47" s="673"/>
      <c r="BV47" s="673"/>
      <c r="BW47" s="673"/>
      <c r="BX47" s="673"/>
      <c r="BY47" s="673"/>
      <c r="BZ47" s="673"/>
      <c r="CA47" s="673"/>
      <c r="CB47" s="673"/>
      <c r="CC47" s="673"/>
      <c r="CD47" s="673"/>
      <c r="CE47" s="673"/>
      <c r="CF47" s="673"/>
      <c r="CG47" s="673"/>
      <c r="CH47" s="673"/>
      <c r="CI47" s="673"/>
      <c r="CJ47" s="673"/>
      <c r="CK47" s="673"/>
      <c r="CL47" s="673"/>
      <c r="CM47" s="673"/>
      <c r="CN47" s="673"/>
      <c r="CO47" s="673"/>
      <c r="CP47" s="673"/>
      <c r="CQ47" s="673"/>
      <c r="CR47" s="673"/>
      <c r="CS47" s="673"/>
      <c r="CT47" s="673"/>
      <c r="CU47" s="673"/>
      <c r="CV47" s="673"/>
      <c r="CW47" s="673"/>
      <c r="CX47" s="673"/>
      <c r="CY47" s="673"/>
      <c r="CZ47" s="673"/>
      <c r="DA47" s="648"/>
      <c r="DB47" s="648"/>
      <c r="DC47" s="648"/>
      <c r="DD47" s="647"/>
      <c r="DE47" s="665" t="str">
        <f t="shared" si="50"/>
        <v>0</v>
      </c>
      <c r="DF47" s="648"/>
    </row>
    <row r="48" ht="12.0" customHeight="1">
      <c r="A48" s="605"/>
      <c r="B48" s="605"/>
      <c r="C48" s="657" t="str">
        <f>C45+1</f>
        <v>14</v>
      </c>
      <c r="D48" s="658">
        <v>45433.0</v>
      </c>
      <c r="E48" s="659" t="s">
        <v>651</v>
      </c>
      <c r="F48" s="673">
        <v>2.0</v>
      </c>
      <c r="G48" s="673"/>
      <c r="H48" s="673">
        <v>2.0</v>
      </c>
      <c r="I48" s="673"/>
      <c r="J48" s="673"/>
      <c r="K48" s="673"/>
      <c r="L48" s="673">
        <v>2.0</v>
      </c>
      <c r="M48" s="673"/>
      <c r="N48" s="673"/>
      <c r="O48" s="673"/>
      <c r="P48" s="673"/>
      <c r="Q48" s="673"/>
      <c r="R48" s="673"/>
      <c r="S48" s="673"/>
      <c r="T48" s="673"/>
      <c r="U48" s="673"/>
      <c r="V48" s="673"/>
      <c r="W48" s="673"/>
      <c r="X48" s="673"/>
      <c r="Y48" s="673"/>
      <c r="Z48" s="673"/>
      <c r="AA48" s="673"/>
      <c r="AB48" s="673"/>
      <c r="AC48" s="673"/>
      <c r="AD48" s="673"/>
      <c r="AE48" s="673"/>
      <c r="AF48" s="673"/>
      <c r="AG48" s="673"/>
      <c r="AH48" s="673">
        <v>2.0</v>
      </c>
      <c r="AI48" s="673"/>
      <c r="AJ48" s="673"/>
      <c r="AK48" s="673"/>
      <c r="AL48" s="673">
        <v>2.0</v>
      </c>
      <c r="AM48" s="673"/>
      <c r="AN48" s="673"/>
      <c r="AO48" s="673"/>
      <c r="AP48" s="673"/>
      <c r="AQ48" s="673"/>
      <c r="AR48" s="673"/>
      <c r="AS48" s="673"/>
      <c r="AT48" s="673"/>
      <c r="AU48" s="673"/>
      <c r="AV48" s="673"/>
      <c r="AW48" s="673"/>
      <c r="AX48" s="673"/>
      <c r="AY48" s="673"/>
      <c r="AZ48" s="673"/>
      <c r="BA48" s="673"/>
      <c r="BB48" s="673"/>
      <c r="BC48" s="673"/>
      <c r="BD48" s="673"/>
      <c r="BE48" s="673"/>
      <c r="BF48" s="673"/>
      <c r="BG48" s="673"/>
      <c r="BH48" s="673"/>
      <c r="BI48" s="673"/>
      <c r="BJ48" s="673"/>
      <c r="BK48" s="673"/>
      <c r="BL48" s="673"/>
      <c r="BM48" s="673"/>
      <c r="BN48" s="673"/>
      <c r="BO48" s="673"/>
      <c r="BP48" s="673"/>
      <c r="BQ48" s="673"/>
      <c r="BR48" s="673"/>
      <c r="BS48" s="673"/>
      <c r="BT48" s="673"/>
      <c r="BU48" s="673"/>
      <c r="BV48" s="673"/>
      <c r="BW48" s="673"/>
      <c r="BX48" s="673"/>
      <c r="BY48" s="673"/>
      <c r="BZ48" s="673"/>
      <c r="CA48" s="673"/>
      <c r="CB48" s="673"/>
      <c r="CC48" s="673"/>
      <c r="CD48" s="673"/>
      <c r="CE48" s="673"/>
      <c r="CF48" s="673"/>
      <c r="CG48" s="673"/>
      <c r="CH48" s="673"/>
      <c r="CI48" s="673"/>
      <c r="CJ48" s="673"/>
      <c r="CK48" s="673"/>
      <c r="CL48" s="673"/>
      <c r="CM48" s="673"/>
      <c r="CN48" s="673"/>
      <c r="CO48" s="673"/>
      <c r="CP48" s="673"/>
      <c r="CQ48" s="673"/>
      <c r="CR48" s="673"/>
      <c r="CS48" s="673"/>
      <c r="CT48" s="673"/>
      <c r="CU48" s="673"/>
      <c r="CV48" s="673"/>
      <c r="CW48" s="673"/>
      <c r="CX48" s="673"/>
      <c r="CY48" s="673"/>
      <c r="CZ48" s="662"/>
      <c r="DA48" s="663"/>
      <c r="DB48" s="663"/>
      <c r="DC48" s="663"/>
      <c r="DD48" s="664"/>
      <c r="DE48" s="665" t="str">
        <f t="shared" si="50"/>
        <v>10</v>
      </c>
      <c r="DF48" s="638"/>
    </row>
    <row r="49" ht="12.0" customHeight="1">
      <c r="A49" s="605"/>
      <c r="B49" s="605"/>
      <c r="C49" s="580"/>
      <c r="D49" s="666" t="s">
        <v>667</v>
      </c>
      <c r="E49" s="667" t="s">
        <v>652</v>
      </c>
      <c r="F49" s="668"/>
      <c r="G49" s="668"/>
      <c r="H49" s="668"/>
      <c r="I49" s="668"/>
      <c r="J49" s="668"/>
      <c r="K49" s="668"/>
      <c r="L49" s="668"/>
      <c r="M49" s="668"/>
      <c r="N49" s="668"/>
      <c r="O49" s="668"/>
      <c r="P49" s="668"/>
      <c r="Q49" s="668"/>
      <c r="R49" s="668"/>
      <c r="S49" s="668"/>
      <c r="T49" s="668"/>
      <c r="U49" s="668"/>
      <c r="V49" s="668"/>
      <c r="W49" s="668"/>
      <c r="X49" s="668"/>
      <c r="Y49" s="668"/>
      <c r="Z49" s="668"/>
      <c r="AA49" s="668"/>
      <c r="AB49" s="668"/>
      <c r="AC49" s="668"/>
      <c r="AD49" s="668"/>
      <c r="AE49" s="668"/>
      <c r="AF49" s="668"/>
      <c r="AG49" s="668"/>
      <c r="AH49" s="668"/>
      <c r="AI49" s="668"/>
      <c r="AJ49" s="668"/>
      <c r="AK49" s="668"/>
      <c r="AL49" s="668"/>
      <c r="AM49" s="668"/>
      <c r="AN49" s="668"/>
      <c r="AO49" s="668"/>
      <c r="AP49" s="668"/>
      <c r="AQ49" s="668"/>
      <c r="AR49" s="668"/>
      <c r="AS49" s="668"/>
      <c r="AT49" s="668"/>
      <c r="AU49" s="668"/>
      <c r="AV49" s="668"/>
      <c r="AW49" s="668"/>
      <c r="AX49" s="668"/>
      <c r="AY49" s="668"/>
      <c r="AZ49" s="668"/>
      <c r="BA49" s="668"/>
      <c r="BB49" s="668"/>
      <c r="BC49" s="668"/>
      <c r="BD49" s="668"/>
      <c r="BE49" s="668"/>
      <c r="BF49" s="668"/>
      <c r="BG49" s="668"/>
      <c r="BH49" s="668"/>
      <c r="BI49" s="668"/>
      <c r="BJ49" s="668"/>
      <c r="BK49" s="668"/>
      <c r="BL49" s="668"/>
      <c r="BM49" s="668"/>
      <c r="BN49" s="668"/>
      <c r="BO49" s="668"/>
      <c r="BP49" s="668"/>
      <c r="BQ49" s="668"/>
      <c r="BR49" s="668"/>
      <c r="BS49" s="668"/>
      <c r="BT49" s="668"/>
      <c r="BU49" s="668"/>
      <c r="BV49" s="668"/>
      <c r="BW49" s="668"/>
      <c r="BX49" s="668"/>
      <c r="BY49" s="668"/>
      <c r="BZ49" s="668"/>
      <c r="CA49" s="668"/>
      <c r="CB49" s="668"/>
      <c r="CC49" s="668"/>
      <c r="CD49" s="668"/>
      <c r="CE49" s="668"/>
      <c r="CF49" s="668"/>
      <c r="CG49" s="668"/>
      <c r="CH49" s="668"/>
      <c r="CI49" s="668"/>
      <c r="CJ49" s="668"/>
      <c r="CK49" s="668"/>
      <c r="CL49" s="668"/>
      <c r="CM49" s="668"/>
      <c r="CN49" s="668"/>
      <c r="CO49" s="668"/>
      <c r="CP49" s="668"/>
      <c r="CQ49" s="668"/>
      <c r="CR49" s="668"/>
      <c r="CS49" s="668"/>
      <c r="CT49" s="668"/>
      <c r="CU49" s="668"/>
      <c r="CV49" s="668"/>
      <c r="CW49" s="668"/>
      <c r="CX49" s="668"/>
      <c r="CY49" s="668"/>
      <c r="CZ49" s="669"/>
      <c r="DA49" s="670"/>
      <c r="DB49" s="670"/>
      <c r="DC49" s="670"/>
      <c r="DD49" s="671"/>
      <c r="DE49" s="665" t="str">
        <f t="shared" si="50"/>
        <v>0</v>
      </c>
      <c r="DF49" s="638"/>
    </row>
    <row r="50" ht="12.0" customHeight="1">
      <c r="A50" s="605"/>
      <c r="B50" s="605"/>
      <c r="C50" s="293"/>
      <c r="D50" s="678"/>
      <c r="E50" s="646" t="s">
        <v>653</v>
      </c>
      <c r="F50" s="673"/>
      <c r="G50" s="673"/>
      <c r="H50" s="673"/>
      <c r="I50" s="673"/>
      <c r="J50" s="673"/>
      <c r="K50" s="673"/>
      <c r="L50" s="673"/>
      <c r="M50" s="673"/>
      <c r="N50" s="673"/>
      <c r="O50" s="673"/>
      <c r="P50" s="673"/>
      <c r="Q50" s="673"/>
      <c r="R50" s="673"/>
      <c r="S50" s="673"/>
      <c r="T50" s="673"/>
      <c r="U50" s="673"/>
      <c r="V50" s="673"/>
      <c r="W50" s="673"/>
      <c r="X50" s="673"/>
      <c r="Y50" s="673"/>
      <c r="Z50" s="673"/>
      <c r="AA50" s="673"/>
      <c r="AB50" s="673"/>
      <c r="AC50" s="673"/>
      <c r="AD50" s="673"/>
      <c r="AE50" s="673"/>
      <c r="AF50" s="673"/>
      <c r="AG50" s="673"/>
      <c r="AH50" s="673"/>
      <c r="AI50" s="673"/>
      <c r="AJ50" s="673"/>
      <c r="AK50" s="673"/>
      <c r="AL50" s="673"/>
      <c r="AM50" s="673"/>
      <c r="AN50" s="673"/>
      <c r="AO50" s="673"/>
      <c r="AP50" s="673"/>
      <c r="AQ50" s="673"/>
      <c r="AR50" s="673"/>
      <c r="AS50" s="673"/>
      <c r="AT50" s="673"/>
      <c r="AU50" s="673"/>
      <c r="AV50" s="673"/>
      <c r="AW50" s="673"/>
      <c r="AX50" s="673"/>
      <c r="AY50" s="673"/>
      <c r="AZ50" s="673"/>
      <c r="BA50" s="673"/>
      <c r="BB50" s="673"/>
      <c r="BC50" s="673"/>
      <c r="BD50" s="673"/>
      <c r="BE50" s="673"/>
      <c r="BF50" s="673"/>
      <c r="BG50" s="673"/>
      <c r="BH50" s="673"/>
      <c r="BI50" s="673"/>
      <c r="BJ50" s="673"/>
      <c r="BK50" s="673"/>
      <c r="BL50" s="673"/>
      <c r="BM50" s="673"/>
      <c r="BN50" s="673"/>
      <c r="BO50" s="673"/>
      <c r="BP50" s="673"/>
      <c r="BQ50" s="673"/>
      <c r="BR50" s="673"/>
      <c r="BS50" s="673"/>
      <c r="BT50" s="673"/>
      <c r="BU50" s="673"/>
      <c r="BV50" s="673"/>
      <c r="BW50" s="673"/>
      <c r="BX50" s="673"/>
      <c r="BY50" s="673"/>
      <c r="BZ50" s="673"/>
      <c r="CA50" s="673"/>
      <c r="CB50" s="673"/>
      <c r="CC50" s="673"/>
      <c r="CD50" s="673"/>
      <c r="CE50" s="673"/>
      <c r="CF50" s="673"/>
      <c r="CG50" s="673"/>
      <c r="CH50" s="673"/>
      <c r="CI50" s="673"/>
      <c r="CJ50" s="673"/>
      <c r="CK50" s="673"/>
      <c r="CL50" s="673"/>
      <c r="CM50" s="673"/>
      <c r="CN50" s="673"/>
      <c r="CO50" s="673"/>
      <c r="CP50" s="673"/>
      <c r="CQ50" s="673"/>
      <c r="CR50" s="673"/>
      <c r="CS50" s="673"/>
      <c r="CT50" s="673"/>
      <c r="CU50" s="673"/>
      <c r="CV50" s="673"/>
      <c r="CW50" s="673"/>
      <c r="CX50" s="673"/>
      <c r="CY50" s="673"/>
      <c r="CZ50" s="673"/>
      <c r="DA50" s="648"/>
      <c r="DB50" s="648"/>
      <c r="DC50" s="648"/>
      <c r="DD50" s="647"/>
      <c r="DE50" s="665" t="str">
        <f t="shared" si="50"/>
        <v>0</v>
      </c>
      <c r="DF50" s="648"/>
    </row>
    <row r="51" ht="12.0" customHeight="1">
      <c r="A51" s="605"/>
      <c r="B51" s="605"/>
      <c r="C51" s="657" t="str">
        <f>C48+1</f>
        <v>15</v>
      </c>
      <c r="D51" s="658">
        <v>45433.0</v>
      </c>
      <c r="E51" s="659" t="s">
        <v>651</v>
      </c>
      <c r="F51" s="673">
        <v>2.0</v>
      </c>
      <c r="G51" s="673"/>
      <c r="H51" s="673"/>
      <c r="I51" s="673"/>
      <c r="J51" s="673"/>
      <c r="K51" s="673"/>
      <c r="L51" s="673"/>
      <c r="M51" s="673"/>
      <c r="N51" s="673"/>
      <c r="O51" s="673"/>
      <c r="P51" s="673"/>
      <c r="Q51" s="673"/>
      <c r="R51" s="673"/>
      <c r="S51" s="673"/>
      <c r="T51" s="673"/>
      <c r="U51" s="673"/>
      <c r="V51" s="673"/>
      <c r="W51" s="673"/>
      <c r="X51" s="673"/>
      <c r="Y51" s="673"/>
      <c r="Z51" s="673"/>
      <c r="AA51" s="673"/>
      <c r="AB51" s="673"/>
      <c r="AC51" s="673"/>
      <c r="AD51" s="673"/>
      <c r="AE51" s="673"/>
      <c r="AF51" s="673"/>
      <c r="AG51" s="673"/>
      <c r="AH51" s="673"/>
      <c r="AI51" s="673"/>
      <c r="AJ51" s="673"/>
      <c r="AK51" s="673"/>
      <c r="AL51" s="673"/>
      <c r="AM51" s="673"/>
      <c r="AN51" s="673"/>
      <c r="AO51" s="673"/>
      <c r="AP51" s="673"/>
      <c r="AQ51" s="673"/>
      <c r="AR51" s="673"/>
      <c r="AS51" s="673"/>
      <c r="AT51" s="673"/>
      <c r="AU51" s="673"/>
      <c r="AV51" s="673"/>
      <c r="AW51" s="673"/>
      <c r="AX51" s="673"/>
      <c r="AY51" s="673"/>
      <c r="AZ51" s="673"/>
      <c r="BA51" s="673"/>
      <c r="BB51" s="673"/>
      <c r="BC51" s="673"/>
      <c r="BD51" s="673"/>
      <c r="BE51" s="673"/>
      <c r="BF51" s="673"/>
      <c r="BG51" s="673"/>
      <c r="BH51" s="673"/>
      <c r="BI51" s="673"/>
      <c r="BJ51" s="673"/>
      <c r="BK51" s="673"/>
      <c r="BL51" s="673"/>
      <c r="BM51" s="673"/>
      <c r="BN51" s="673"/>
      <c r="BO51" s="673"/>
      <c r="BP51" s="673"/>
      <c r="BQ51" s="673"/>
      <c r="BR51" s="673"/>
      <c r="BS51" s="673"/>
      <c r="BT51" s="673"/>
      <c r="BU51" s="673"/>
      <c r="BV51" s="673"/>
      <c r="BW51" s="673"/>
      <c r="BX51" s="673"/>
      <c r="BY51" s="673"/>
      <c r="BZ51" s="673"/>
      <c r="CA51" s="673"/>
      <c r="CB51" s="673"/>
      <c r="CC51" s="673"/>
      <c r="CD51" s="673"/>
      <c r="CE51" s="673"/>
      <c r="CF51" s="673"/>
      <c r="CG51" s="673"/>
      <c r="CH51" s="673"/>
      <c r="CI51" s="673"/>
      <c r="CJ51" s="673"/>
      <c r="CK51" s="673"/>
      <c r="CL51" s="673"/>
      <c r="CM51" s="673"/>
      <c r="CN51" s="673"/>
      <c r="CO51" s="673"/>
      <c r="CP51" s="673"/>
      <c r="CQ51" s="673"/>
      <c r="CR51" s="673"/>
      <c r="CS51" s="673"/>
      <c r="CT51" s="673"/>
      <c r="CU51" s="673"/>
      <c r="CV51" s="673"/>
      <c r="CW51" s="673"/>
      <c r="CX51" s="673"/>
      <c r="CY51" s="673"/>
      <c r="CZ51" s="662"/>
      <c r="DA51" s="663"/>
      <c r="DB51" s="663"/>
      <c r="DC51" s="663"/>
      <c r="DD51" s="664"/>
      <c r="DE51" s="665" t="str">
        <f t="shared" si="50"/>
        <v>2</v>
      </c>
      <c r="DF51" s="638"/>
    </row>
    <row r="52" ht="12.0" customHeight="1">
      <c r="A52" s="605"/>
      <c r="B52" s="605"/>
      <c r="C52" s="580"/>
      <c r="D52" s="666" t="s">
        <v>668</v>
      </c>
      <c r="E52" s="667" t="s">
        <v>652</v>
      </c>
      <c r="F52" s="668"/>
      <c r="G52" s="668"/>
      <c r="H52" s="668"/>
      <c r="I52" s="668"/>
      <c r="J52" s="668"/>
      <c r="K52" s="668"/>
      <c r="L52" s="668"/>
      <c r="M52" s="668"/>
      <c r="N52" s="668"/>
      <c r="O52" s="668"/>
      <c r="P52" s="668"/>
      <c r="Q52" s="668"/>
      <c r="R52" s="668"/>
      <c r="S52" s="668"/>
      <c r="T52" s="668"/>
      <c r="U52" s="668"/>
      <c r="V52" s="668"/>
      <c r="W52" s="668"/>
      <c r="X52" s="668"/>
      <c r="Y52" s="668"/>
      <c r="Z52" s="668"/>
      <c r="AA52" s="668"/>
      <c r="AB52" s="668"/>
      <c r="AC52" s="668"/>
      <c r="AD52" s="668"/>
      <c r="AE52" s="668"/>
      <c r="AF52" s="668"/>
      <c r="AG52" s="668"/>
      <c r="AH52" s="668"/>
      <c r="AI52" s="668"/>
      <c r="AJ52" s="668"/>
      <c r="AK52" s="668"/>
      <c r="AL52" s="668"/>
      <c r="AM52" s="668"/>
      <c r="AN52" s="668"/>
      <c r="AO52" s="668"/>
      <c r="AP52" s="668"/>
      <c r="AQ52" s="668"/>
      <c r="AR52" s="668"/>
      <c r="AS52" s="668"/>
      <c r="AT52" s="668"/>
      <c r="AU52" s="668"/>
      <c r="AV52" s="668"/>
      <c r="AW52" s="668"/>
      <c r="AX52" s="668"/>
      <c r="AY52" s="668"/>
      <c r="AZ52" s="668"/>
      <c r="BA52" s="668"/>
      <c r="BB52" s="668"/>
      <c r="BC52" s="668"/>
      <c r="BD52" s="668"/>
      <c r="BE52" s="668"/>
      <c r="BF52" s="668"/>
      <c r="BG52" s="668"/>
      <c r="BH52" s="668"/>
      <c r="BI52" s="668"/>
      <c r="BJ52" s="668"/>
      <c r="BK52" s="668"/>
      <c r="BL52" s="668"/>
      <c r="BM52" s="668"/>
      <c r="BN52" s="668"/>
      <c r="BO52" s="668"/>
      <c r="BP52" s="668"/>
      <c r="BQ52" s="668"/>
      <c r="BR52" s="668"/>
      <c r="BS52" s="668"/>
      <c r="BT52" s="668"/>
      <c r="BU52" s="668"/>
      <c r="BV52" s="668"/>
      <c r="BW52" s="668"/>
      <c r="BX52" s="668"/>
      <c r="BY52" s="668"/>
      <c r="BZ52" s="668"/>
      <c r="CA52" s="668"/>
      <c r="CB52" s="668"/>
      <c r="CC52" s="668"/>
      <c r="CD52" s="668"/>
      <c r="CE52" s="668"/>
      <c r="CF52" s="668"/>
      <c r="CG52" s="668"/>
      <c r="CH52" s="668"/>
      <c r="CI52" s="668"/>
      <c r="CJ52" s="668"/>
      <c r="CK52" s="668"/>
      <c r="CL52" s="668"/>
      <c r="CM52" s="668"/>
      <c r="CN52" s="668"/>
      <c r="CO52" s="668"/>
      <c r="CP52" s="668"/>
      <c r="CQ52" s="668"/>
      <c r="CR52" s="668"/>
      <c r="CS52" s="668"/>
      <c r="CT52" s="668"/>
      <c r="CU52" s="668"/>
      <c r="CV52" s="668"/>
      <c r="CW52" s="668"/>
      <c r="CX52" s="668"/>
      <c r="CY52" s="668"/>
      <c r="CZ52" s="669"/>
      <c r="DA52" s="670"/>
      <c r="DB52" s="670"/>
      <c r="DC52" s="670"/>
      <c r="DD52" s="671"/>
      <c r="DE52" s="665" t="str">
        <f t="shared" si="50"/>
        <v>0</v>
      </c>
      <c r="DF52" s="638"/>
    </row>
    <row r="53" ht="12.0" customHeight="1">
      <c r="A53" s="605"/>
      <c r="B53" s="605"/>
      <c r="C53" s="580"/>
      <c r="D53" s="678"/>
      <c r="E53" s="646" t="s">
        <v>653</v>
      </c>
      <c r="F53" s="673"/>
      <c r="G53" s="673"/>
      <c r="H53" s="673"/>
      <c r="I53" s="673"/>
      <c r="J53" s="673"/>
      <c r="K53" s="673"/>
      <c r="L53" s="673"/>
      <c r="M53" s="673"/>
      <c r="N53" s="673"/>
      <c r="O53" s="673"/>
      <c r="P53" s="673"/>
      <c r="Q53" s="673"/>
      <c r="R53" s="673"/>
      <c r="S53" s="673"/>
      <c r="T53" s="673"/>
      <c r="U53" s="673"/>
      <c r="V53" s="673"/>
      <c r="W53" s="673"/>
      <c r="X53" s="673"/>
      <c r="Y53" s="673"/>
      <c r="Z53" s="673"/>
      <c r="AA53" s="673"/>
      <c r="AB53" s="673"/>
      <c r="AC53" s="673"/>
      <c r="AD53" s="673"/>
      <c r="AE53" s="673"/>
      <c r="AF53" s="673"/>
      <c r="AG53" s="673"/>
      <c r="AH53" s="673"/>
      <c r="AI53" s="673"/>
      <c r="AJ53" s="673"/>
      <c r="AK53" s="673"/>
      <c r="AL53" s="673"/>
      <c r="AM53" s="673"/>
      <c r="AN53" s="673"/>
      <c r="AO53" s="673"/>
      <c r="AP53" s="673"/>
      <c r="AQ53" s="673"/>
      <c r="AR53" s="673"/>
      <c r="AS53" s="673"/>
      <c r="AT53" s="673"/>
      <c r="AU53" s="673"/>
      <c r="AV53" s="673"/>
      <c r="AW53" s="673"/>
      <c r="AX53" s="673"/>
      <c r="AY53" s="673"/>
      <c r="AZ53" s="673"/>
      <c r="BA53" s="673"/>
      <c r="BB53" s="673"/>
      <c r="BC53" s="673"/>
      <c r="BD53" s="673"/>
      <c r="BE53" s="673"/>
      <c r="BF53" s="673"/>
      <c r="BG53" s="673"/>
      <c r="BH53" s="673"/>
      <c r="BI53" s="673"/>
      <c r="BJ53" s="673"/>
      <c r="BK53" s="673"/>
      <c r="BL53" s="673"/>
      <c r="BM53" s="673"/>
      <c r="BN53" s="673"/>
      <c r="BO53" s="673"/>
      <c r="BP53" s="673"/>
      <c r="BQ53" s="673"/>
      <c r="BR53" s="673"/>
      <c r="BS53" s="673"/>
      <c r="BT53" s="673"/>
      <c r="BU53" s="673"/>
      <c r="BV53" s="673"/>
      <c r="BW53" s="673"/>
      <c r="BX53" s="673"/>
      <c r="BY53" s="673"/>
      <c r="BZ53" s="673"/>
      <c r="CA53" s="673"/>
      <c r="CB53" s="673"/>
      <c r="CC53" s="673"/>
      <c r="CD53" s="673"/>
      <c r="CE53" s="673"/>
      <c r="CF53" s="673"/>
      <c r="CG53" s="673"/>
      <c r="CH53" s="673"/>
      <c r="CI53" s="673"/>
      <c r="CJ53" s="673"/>
      <c r="CK53" s="673"/>
      <c r="CL53" s="673"/>
      <c r="CM53" s="673"/>
      <c r="CN53" s="673"/>
      <c r="CO53" s="673"/>
      <c r="CP53" s="673"/>
      <c r="CQ53" s="673"/>
      <c r="CR53" s="673"/>
      <c r="CS53" s="673"/>
      <c r="CT53" s="673"/>
      <c r="CU53" s="673"/>
      <c r="CV53" s="673"/>
      <c r="CW53" s="673"/>
      <c r="CX53" s="673"/>
      <c r="CY53" s="673"/>
      <c r="CZ53" s="673"/>
      <c r="DA53" s="648"/>
      <c r="DB53" s="648"/>
      <c r="DC53" s="648"/>
      <c r="DD53" s="647"/>
      <c r="DE53" s="665" t="str">
        <f t="shared" si="50"/>
        <v>0</v>
      </c>
      <c r="DF53" s="648"/>
    </row>
    <row r="54" ht="12.0" customHeight="1">
      <c r="A54" s="605"/>
      <c r="B54" s="605"/>
      <c r="C54" s="657" t="str">
        <f>C51+1</f>
        <v>16</v>
      </c>
      <c r="D54" s="658">
        <v>45441.0</v>
      </c>
      <c r="E54" s="659" t="s">
        <v>651</v>
      </c>
      <c r="F54" s="673">
        <v>5.0</v>
      </c>
      <c r="G54" s="673"/>
      <c r="H54" s="673"/>
      <c r="I54" s="673"/>
      <c r="J54" s="673"/>
      <c r="K54" s="673"/>
      <c r="L54" s="673"/>
      <c r="M54" s="673"/>
      <c r="N54" s="673"/>
      <c r="O54" s="673"/>
      <c r="P54" s="673"/>
      <c r="Q54" s="673"/>
      <c r="R54" s="661">
        <v>5.0</v>
      </c>
      <c r="S54" s="673"/>
      <c r="T54" s="673"/>
      <c r="U54" s="673"/>
      <c r="V54" s="673">
        <v>5.0</v>
      </c>
      <c r="W54" s="673"/>
      <c r="X54" s="673"/>
      <c r="Y54" s="673"/>
      <c r="Z54" s="673"/>
      <c r="AA54" s="673"/>
      <c r="AB54" s="673"/>
      <c r="AC54" s="673"/>
      <c r="AD54" s="673"/>
      <c r="AE54" s="673"/>
      <c r="AF54" s="673">
        <v>5.0</v>
      </c>
      <c r="AG54" s="673"/>
      <c r="AH54" s="661">
        <v>0.0</v>
      </c>
      <c r="AI54" s="673"/>
      <c r="AJ54" s="673"/>
      <c r="AK54" s="673"/>
      <c r="AL54" s="673"/>
      <c r="AM54" s="673"/>
      <c r="AN54" s="673"/>
      <c r="AO54" s="673"/>
      <c r="AP54" s="673"/>
      <c r="AQ54" s="673"/>
      <c r="AR54" s="673"/>
      <c r="AS54" s="673"/>
      <c r="AT54" s="673"/>
      <c r="AU54" s="673"/>
      <c r="AV54" s="673"/>
      <c r="AW54" s="673"/>
      <c r="AX54" s="673"/>
      <c r="AY54" s="673"/>
      <c r="AZ54" s="673"/>
      <c r="BA54" s="673"/>
      <c r="BB54" s="673"/>
      <c r="BC54" s="673"/>
      <c r="BD54" s="673"/>
      <c r="BE54" s="673"/>
      <c r="BF54" s="673"/>
      <c r="BG54" s="673"/>
      <c r="BH54" s="673"/>
      <c r="BI54" s="673"/>
      <c r="BJ54" s="673"/>
      <c r="BK54" s="673"/>
      <c r="BL54" s="673"/>
      <c r="BM54" s="673"/>
      <c r="BN54" s="673"/>
      <c r="BO54" s="673"/>
      <c r="BP54" s="673"/>
      <c r="BQ54" s="673"/>
      <c r="BR54" s="673"/>
      <c r="BS54" s="673"/>
      <c r="BT54" s="673"/>
      <c r="BU54" s="673"/>
      <c r="BV54" s="673"/>
      <c r="BW54" s="673"/>
      <c r="BX54" s="673"/>
      <c r="BY54" s="673"/>
      <c r="BZ54" s="673"/>
      <c r="CA54" s="673"/>
      <c r="CB54" s="673"/>
      <c r="CC54" s="673"/>
      <c r="CD54" s="673"/>
      <c r="CE54" s="673"/>
      <c r="CF54" s="673"/>
      <c r="CG54" s="673"/>
      <c r="CH54" s="673"/>
      <c r="CI54" s="673"/>
      <c r="CJ54" s="673"/>
      <c r="CK54" s="673"/>
      <c r="CL54" s="673"/>
      <c r="CM54" s="673"/>
      <c r="CN54" s="673"/>
      <c r="CO54" s="673"/>
      <c r="CP54" s="673"/>
      <c r="CQ54" s="673"/>
      <c r="CR54" s="673"/>
      <c r="CS54" s="673"/>
      <c r="CT54" s="673"/>
      <c r="CU54" s="673"/>
      <c r="CV54" s="673"/>
      <c r="CW54" s="673"/>
      <c r="CX54" s="673"/>
      <c r="CY54" s="673"/>
      <c r="CZ54" s="662"/>
      <c r="DA54" s="663"/>
      <c r="DB54" s="663"/>
      <c r="DC54" s="663"/>
      <c r="DD54" s="664"/>
      <c r="DE54" s="665" t="str">
        <f t="shared" si="50"/>
        <v>20</v>
      </c>
      <c r="DF54" s="638"/>
    </row>
    <row r="55" ht="12.0" customHeight="1">
      <c r="A55" s="605"/>
      <c r="B55" s="605"/>
      <c r="C55" s="580"/>
      <c r="D55" s="666" t="s">
        <v>669</v>
      </c>
      <c r="E55" s="667" t="s">
        <v>652</v>
      </c>
      <c r="F55" s="668"/>
      <c r="G55" s="668"/>
      <c r="H55" s="668"/>
      <c r="I55" s="668"/>
      <c r="J55" s="668"/>
      <c r="K55" s="668"/>
      <c r="L55" s="668"/>
      <c r="M55" s="668"/>
      <c r="N55" s="668"/>
      <c r="O55" s="668"/>
      <c r="P55" s="668"/>
      <c r="Q55" s="668"/>
      <c r="R55" s="668"/>
      <c r="S55" s="668"/>
      <c r="T55" s="668"/>
      <c r="U55" s="668"/>
      <c r="V55" s="668"/>
      <c r="W55" s="668"/>
      <c r="X55" s="668"/>
      <c r="Y55" s="668"/>
      <c r="Z55" s="668"/>
      <c r="AA55" s="668"/>
      <c r="AB55" s="668"/>
      <c r="AC55" s="668"/>
      <c r="AD55" s="668"/>
      <c r="AE55" s="668"/>
      <c r="AF55" s="668"/>
      <c r="AG55" s="668"/>
      <c r="AH55" s="668"/>
      <c r="AI55" s="668"/>
      <c r="AJ55" s="668"/>
      <c r="AK55" s="668"/>
      <c r="AL55" s="668"/>
      <c r="AM55" s="668"/>
      <c r="AN55" s="668"/>
      <c r="AO55" s="668"/>
      <c r="AP55" s="668"/>
      <c r="AQ55" s="668"/>
      <c r="AR55" s="668"/>
      <c r="AS55" s="668"/>
      <c r="AT55" s="668"/>
      <c r="AU55" s="668"/>
      <c r="AV55" s="668"/>
      <c r="AW55" s="668"/>
      <c r="AX55" s="668"/>
      <c r="AY55" s="668"/>
      <c r="AZ55" s="668"/>
      <c r="BA55" s="668"/>
      <c r="BB55" s="668"/>
      <c r="BC55" s="668"/>
      <c r="BD55" s="668"/>
      <c r="BE55" s="668"/>
      <c r="BF55" s="668"/>
      <c r="BG55" s="668"/>
      <c r="BH55" s="668"/>
      <c r="BI55" s="668"/>
      <c r="BJ55" s="668"/>
      <c r="BK55" s="668"/>
      <c r="BL55" s="668"/>
      <c r="BM55" s="668"/>
      <c r="BN55" s="668"/>
      <c r="BO55" s="668"/>
      <c r="BP55" s="668"/>
      <c r="BQ55" s="668"/>
      <c r="BR55" s="668"/>
      <c r="BS55" s="668"/>
      <c r="BT55" s="668"/>
      <c r="BU55" s="668"/>
      <c r="BV55" s="668"/>
      <c r="BW55" s="668"/>
      <c r="BX55" s="668"/>
      <c r="BY55" s="668"/>
      <c r="BZ55" s="668"/>
      <c r="CA55" s="668"/>
      <c r="CB55" s="668"/>
      <c r="CC55" s="668"/>
      <c r="CD55" s="668"/>
      <c r="CE55" s="668"/>
      <c r="CF55" s="668"/>
      <c r="CG55" s="668"/>
      <c r="CH55" s="668"/>
      <c r="CI55" s="668"/>
      <c r="CJ55" s="668"/>
      <c r="CK55" s="668"/>
      <c r="CL55" s="668"/>
      <c r="CM55" s="668"/>
      <c r="CN55" s="668"/>
      <c r="CO55" s="668"/>
      <c r="CP55" s="668"/>
      <c r="CQ55" s="668"/>
      <c r="CR55" s="668"/>
      <c r="CS55" s="668"/>
      <c r="CT55" s="668"/>
      <c r="CU55" s="668"/>
      <c r="CV55" s="668"/>
      <c r="CW55" s="668"/>
      <c r="CX55" s="668"/>
      <c r="CY55" s="668"/>
      <c r="CZ55" s="669"/>
      <c r="DA55" s="670"/>
      <c r="DB55" s="670"/>
      <c r="DC55" s="670"/>
      <c r="DD55" s="671"/>
      <c r="DE55" s="665" t="str">
        <f t="shared" si="50"/>
        <v>0</v>
      </c>
      <c r="DF55" s="638"/>
    </row>
    <row r="56" ht="12.0" customHeight="1">
      <c r="A56" s="605"/>
      <c r="B56" s="605"/>
      <c r="C56" s="293"/>
      <c r="D56" s="678"/>
      <c r="E56" s="646" t="s">
        <v>653</v>
      </c>
      <c r="F56" s="673"/>
      <c r="G56" s="673"/>
      <c r="H56" s="673"/>
      <c r="I56" s="673"/>
      <c r="J56" s="673"/>
      <c r="K56" s="673"/>
      <c r="L56" s="673"/>
      <c r="M56" s="673"/>
      <c r="N56" s="673"/>
      <c r="O56" s="673"/>
      <c r="P56" s="673"/>
      <c r="Q56" s="673"/>
      <c r="R56" s="673"/>
      <c r="S56" s="673"/>
      <c r="T56" s="673"/>
      <c r="U56" s="673"/>
      <c r="V56" s="673"/>
      <c r="W56" s="673"/>
      <c r="X56" s="673"/>
      <c r="Y56" s="673"/>
      <c r="Z56" s="673"/>
      <c r="AA56" s="673"/>
      <c r="AB56" s="673"/>
      <c r="AC56" s="673"/>
      <c r="AD56" s="673"/>
      <c r="AE56" s="673"/>
      <c r="AF56" s="673"/>
      <c r="AG56" s="673"/>
      <c r="AH56" s="673"/>
      <c r="AI56" s="673"/>
      <c r="AJ56" s="673"/>
      <c r="AK56" s="673"/>
      <c r="AL56" s="673"/>
      <c r="AM56" s="673"/>
      <c r="AN56" s="673"/>
      <c r="AO56" s="673"/>
      <c r="AP56" s="673"/>
      <c r="AQ56" s="673"/>
      <c r="AR56" s="673"/>
      <c r="AS56" s="673"/>
      <c r="AT56" s="673"/>
      <c r="AU56" s="673"/>
      <c r="AV56" s="673"/>
      <c r="AW56" s="673"/>
      <c r="AX56" s="673"/>
      <c r="AY56" s="673"/>
      <c r="AZ56" s="673"/>
      <c r="BA56" s="673"/>
      <c r="BB56" s="673"/>
      <c r="BC56" s="673"/>
      <c r="BD56" s="673"/>
      <c r="BE56" s="673"/>
      <c r="BF56" s="673"/>
      <c r="BG56" s="673"/>
      <c r="BH56" s="673"/>
      <c r="BI56" s="673"/>
      <c r="BJ56" s="673"/>
      <c r="BK56" s="673"/>
      <c r="BL56" s="673"/>
      <c r="BM56" s="673"/>
      <c r="BN56" s="673"/>
      <c r="BO56" s="673"/>
      <c r="BP56" s="673"/>
      <c r="BQ56" s="673"/>
      <c r="BR56" s="673"/>
      <c r="BS56" s="673"/>
      <c r="BT56" s="673"/>
      <c r="BU56" s="673"/>
      <c r="BV56" s="673"/>
      <c r="BW56" s="673"/>
      <c r="BX56" s="673"/>
      <c r="BY56" s="673"/>
      <c r="BZ56" s="673"/>
      <c r="CA56" s="673"/>
      <c r="CB56" s="673"/>
      <c r="CC56" s="673"/>
      <c r="CD56" s="673"/>
      <c r="CE56" s="673"/>
      <c r="CF56" s="673"/>
      <c r="CG56" s="673"/>
      <c r="CH56" s="673"/>
      <c r="CI56" s="673"/>
      <c r="CJ56" s="673"/>
      <c r="CK56" s="673"/>
      <c r="CL56" s="673"/>
      <c r="CM56" s="673"/>
      <c r="CN56" s="673"/>
      <c r="CO56" s="673"/>
      <c r="CP56" s="673"/>
      <c r="CQ56" s="673"/>
      <c r="CR56" s="673"/>
      <c r="CS56" s="673"/>
      <c r="CT56" s="673"/>
      <c r="CU56" s="673"/>
      <c r="CV56" s="673"/>
      <c r="CW56" s="673"/>
      <c r="CX56" s="673"/>
      <c r="CY56" s="673"/>
      <c r="CZ56" s="673"/>
      <c r="DA56" s="648"/>
      <c r="DB56" s="648"/>
      <c r="DC56" s="648"/>
      <c r="DD56" s="647"/>
      <c r="DE56" s="665" t="str">
        <f t="shared" si="50"/>
        <v>0</v>
      </c>
      <c r="DF56" s="648"/>
    </row>
    <row r="57" ht="12.0" customHeight="1">
      <c r="A57" s="605"/>
      <c r="B57" s="605"/>
      <c r="C57" s="657" t="str">
        <f>C54+1</f>
        <v>17</v>
      </c>
      <c r="D57" s="658">
        <v>45442.0</v>
      </c>
      <c r="E57" s="659" t="s">
        <v>651</v>
      </c>
      <c r="F57" s="673"/>
      <c r="G57" s="673"/>
      <c r="H57" s="673"/>
      <c r="I57" s="673"/>
      <c r="J57" s="673"/>
      <c r="K57" s="673"/>
      <c r="L57" s="673"/>
      <c r="M57" s="673"/>
      <c r="N57" s="673"/>
      <c r="O57" s="673"/>
      <c r="P57" s="673">
        <v>3.0</v>
      </c>
      <c r="Q57" s="673"/>
      <c r="R57" s="673"/>
      <c r="S57" s="673"/>
      <c r="T57" s="673"/>
      <c r="U57" s="673"/>
      <c r="V57" s="673">
        <v>3.0</v>
      </c>
      <c r="W57" s="673"/>
      <c r="X57" s="673"/>
      <c r="Y57" s="673"/>
      <c r="Z57" s="673"/>
      <c r="AA57" s="673"/>
      <c r="AB57" s="673"/>
      <c r="AC57" s="673"/>
      <c r="AD57" s="673"/>
      <c r="AE57" s="673"/>
      <c r="AF57" s="673"/>
      <c r="AG57" s="673"/>
      <c r="AH57" s="673"/>
      <c r="AI57" s="673"/>
      <c r="AJ57" s="673"/>
      <c r="AK57" s="673"/>
      <c r="AL57" s="673"/>
      <c r="AM57" s="673"/>
      <c r="AN57" s="673"/>
      <c r="AO57" s="673"/>
      <c r="AP57" s="673"/>
      <c r="AQ57" s="673"/>
      <c r="AR57" s="673"/>
      <c r="AS57" s="673"/>
      <c r="AT57" s="673"/>
      <c r="AU57" s="673"/>
      <c r="AV57" s="673"/>
      <c r="AW57" s="673"/>
      <c r="AX57" s="673"/>
      <c r="AY57" s="673"/>
      <c r="AZ57" s="673"/>
      <c r="BA57" s="673"/>
      <c r="BB57" s="673"/>
      <c r="BC57" s="673"/>
      <c r="BD57" s="673"/>
      <c r="BE57" s="673"/>
      <c r="BF57" s="673"/>
      <c r="BG57" s="673"/>
      <c r="BH57" s="673"/>
      <c r="BI57" s="673"/>
      <c r="BJ57" s="673"/>
      <c r="BK57" s="673"/>
      <c r="BL57" s="673"/>
      <c r="BM57" s="673"/>
      <c r="BN57" s="673"/>
      <c r="BO57" s="673"/>
      <c r="BP57" s="673"/>
      <c r="BQ57" s="673"/>
      <c r="BR57" s="673"/>
      <c r="BS57" s="673"/>
      <c r="BT57" s="673"/>
      <c r="BU57" s="673"/>
      <c r="BV57" s="673"/>
      <c r="BW57" s="673"/>
      <c r="BX57" s="673"/>
      <c r="BY57" s="673"/>
      <c r="BZ57" s="673"/>
      <c r="CA57" s="673"/>
      <c r="CB57" s="673"/>
      <c r="CC57" s="673"/>
      <c r="CD57" s="673"/>
      <c r="CE57" s="673"/>
      <c r="CF57" s="673"/>
      <c r="CG57" s="673"/>
      <c r="CH57" s="673"/>
      <c r="CI57" s="673"/>
      <c r="CJ57" s="673"/>
      <c r="CK57" s="673"/>
      <c r="CL57" s="673"/>
      <c r="CM57" s="673"/>
      <c r="CN57" s="673"/>
      <c r="CO57" s="673"/>
      <c r="CP57" s="673"/>
      <c r="CQ57" s="673"/>
      <c r="CR57" s="673"/>
      <c r="CS57" s="673"/>
      <c r="CT57" s="673"/>
      <c r="CU57" s="673"/>
      <c r="CV57" s="673"/>
      <c r="CW57" s="673"/>
      <c r="CX57" s="673"/>
      <c r="CY57" s="673"/>
      <c r="CZ57" s="662"/>
      <c r="DA57" s="663"/>
      <c r="DB57" s="663"/>
      <c r="DC57" s="663"/>
      <c r="DD57" s="664"/>
      <c r="DE57" s="665" t="str">
        <f t="shared" si="50"/>
        <v>6</v>
      </c>
      <c r="DF57" s="638"/>
    </row>
    <row r="58" ht="12.0" customHeight="1">
      <c r="A58" s="605"/>
      <c r="B58" s="605"/>
      <c r="C58" s="580"/>
      <c r="D58" s="666" t="s">
        <v>669</v>
      </c>
      <c r="E58" s="667" t="s">
        <v>652</v>
      </c>
      <c r="F58" s="668"/>
      <c r="G58" s="668"/>
      <c r="H58" s="668"/>
      <c r="I58" s="668"/>
      <c r="J58" s="668"/>
      <c r="K58" s="668"/>
      <c r="L58" s="668"/>
      <c r="M58" s="668"/>
      <c r="N58" s="668"/>
      <c r="O58" s="668"/>
      <c r="P58" s="668"/>
      <c r="Q58" s="668"/>
      <c r="R58" s="668"/>
      <c r="S58" s="668"/>
      <c r="T58" s="668"/>
      <c r="U58" s="668"/>
      <c r="V58" s="668"/>
      <c r="W58" s="668"/>
      <c r="X58" s="668"/>
      <c r="Y58" s="668"/>
      <c r="Z58" s="668"/>
      <c r="AA58" s="668"/>
      <c r="AB58" s="668"/>
      <c r="AC58" s="668"/>
      <c r="AD58" s="668"/>
      <c r="AE58" s="668"/>
      <c r="AF58" s="668"/>
      <c r="AG58" s="668"/>
      <c r="AH58" s="668"/>
      <c r="AI58" s="668"/>
      <c r="AJ58" s="668"/>
      <c r="AK58" s="668"/>
      <c r="AL58" s="668"/>
      <c r="AM58" s="668"/>
      <c r="AN58" s="668"/>
      <c r="AO58" s="668"/>
      <c r="AP58" s="668"/>
      <c r="AQ58" s="668"/>
      <c r="AR58" s="668"/>
      <c r="AS58" s="668"/>
      <c r="AT58" s="668"/>
      <c r="AU58" s="668"/>
      <c r="AV58" s="668"/>
      <c r="AW58" s="668"/>
      <c r="AX58" s="668"/>
      <c r="AY58" s="668"/>
      <c r="AZ58" s="668"/>
      <c r="BA58" s="668"/>
      <c r="BB58" s="668"/>
      <c r="BC58" s="668"/>
      <c r="BD58" s="668"/>
      <c r="BE58" s="668"/>
      <c r="BF58" s="668"/>
      <c r="BG58" s="668"/>
      <c r="BH58" s="668"/>
      <c r="BI58" s="668"/>
      <c r="BJ58" s="668"/>
      <c r="BK58" s="668"/>
      <c r="BL58" s="668"/>
      <c r="BM58" s="668"/>
      <c r="BN58" s="668"/>
      <c r="BO58" s="668"/>
      <c r="BP58" s="668"/>
      <c r="BQ58" s="668"/>
      <c r="BR58" s="668"/>
      <c r="BS58" s="668"/>
      <c r="BT58" s="668"/>
      <c r="BU58" s="668"/>
      <c r="BV58" s="668"/>
      <c r="BW58" s="668"/>
      <c r="BX58" s="668"/>
      <c r="BY58" s="668"/>
      <c r="BZ58" s="668"/>
      <c r="CA58" s="668"/>
      <c r="CB58" s="668"/>
      <c r="CC58" s="668"/>
      <c r="CD58" s="668"/>
      <c r="CE58" s="668"/>
      <c r="CF58" s="668"/>
      <c r="CG58" s="668"/>
      <c r="CH58" s="668"/>
      <c r="CI58" s="668"/>
      <c r="CJ58" s="668"/>
      <c r="CK58" s="668"/>
      <c r="CL58" s="668"/>
      <c r="CM58" s="668"/>
      <c r="CN58" s="668"/>
      <c r="CO58" s="668"/>
      <c r="CP58" s="668"/>
      <c r="CQ58" s="668"/>
      <c r="CR58" s="668"/>
      <c r="CS58" s="668"/>
      <c r="CT58" s="668"/>
      <c r="CU58" s="668"/>
      <c r="CV58" s="668"/>
      <c r="CW58" s="668"/>
      <c r="CX58" s="668"/>
      <c r="CY58" s="668"/>
      <c r="CZ58" s="669"/>
      <c r="DA58" s="670"/>
      <c r="DB58" s="670"/>
      <c r="DC58" s="670"/>
      <c r="DD58" s="671"/>
      <c r="DE58" s="665" t="str">
        <f t="shared" si="50"/>
        <v>0</v>
      </c>
      <c r="DF58" s="638"/>
    </row>
    <row r="59" ht="12.0" customHeight="1">
      <c r="A59" s="605"/>
      <c r="B59" s="605"/>
      <c r="C59" s="293"/>
      <c r="D59" s="678"/>
      <c r="E59" s="646" t="s">
        <v>653</v>
      </c>
      <c r="F59" s="673"/>
      <c r="G59" s="673"/>
      <c r="H59" s="673"/>
      <c r="I59" s="673"/>
      <c r="J59" s="673"/>
      <c r="K59" s="673"/>
      <c r="L59" s="673"/>
      <c r="M59" s="673"/>
      <c r="N59" s="673"/>
      <c r="O59" s="673"/>
      <c r="P59" s="673"/>
      <c r="Q59" s="673"/>
      <c r="R59" s="673"/>
      <c r="S59" s="673"/>
      <c r="T59" s="673"/>
      <c r="U59" s="673"/>
      <c r="V59" s="673"/>
      <c r="W59" s="673"/>
      <c r="X59" s="673"/>
      <c r="Y59" s="673"/>
      <c r="Z59" s="673"/>
      <c r="AA59" s="673"/>
      <c r="AB59" s="673"/>
      <c r="AC59" s="673"/>
      <c r="AD59" s="673"/>
      <c r="AE59" s="673"/>
      <c r="AF59" s="673"/>
      <c r="AG59" s="673"/>
      <c r="AH59" s="673"/>
      <c r="AI59" s="673"/>
      <c r="AJ59" s="673"/>
      <c r="AK59" s="673"/>
      <c r="AL59" s="673"/>
      <c r="AM59" s="673"/>
      <c r="AN59" s="673"/>
      <c r="AO59" s="673"/>
      <c r="AP59" s="673"/>
      <c r="AQ59" s="673"/>
      <c r="AR59" s="673"/>
      <c r="AS59" s="673"/>
      <c r="AT59" s="673"/>
      <c r="AU59" s="673"/>
      <c r="AV59" s="673"/>
      <c r="AW59" s="673"/>
      <c r="AX59" s="673"/>
      <c r="AY59" s="673"/>
      <c r="AZ59" s="673"/>
      <c r="BA59" s="673"/>
      <c r="BB59" s="673"/>
      <c r="BC59" s="673"/>
      <c r="BD59" s="673"/>
      <c r="BE59" s="673"/>
      <c r="BF59" s="673"/>
      <c r="BG59" s="673"/>
      <c r="BH59" s="673"/>
      <c r="BI59" s="673"/>
      <c r="BJ59" s="673"/>
      <c r="BK59" s="673"/>
      <c r="BL59" s="673"/>
      <c r="BM59" s="673"/>
      <c r="BN59" s="673"/>
      <c r="BO59" s="673"/>
      <c r="BP59" s="673"/>
      <c r="BQ59" s="673"/>
      <c r="BR59" s="673"/>
      <c r="BS59" s="673"/>
      <c r="BT59" s="673"/>
      <c r="BU59" s="673"/>
      <c r="BV59" s="673"/>
      <c r="BW59" s="673"/>
      <c r="BX59" s="673"/>
      <c r="BY59" s="673"/>
      <c r="BZ59" s="673"/>
      <c r="CA59" s="673"/>
      <c r="CB59" s="673"/>
      <c r="CC59" s="673"/>
      <c r="CD59" s="673"/>
      <c r="CE59" s="673"/>
      <c r="CF59" s="673"/>
      <c r="CG59" s="673"/>
      <c r="CH59" s="673"/>
      <c r="CI59" s="673"/>
      <c r="CJ59" s="673"/>
      <c r="CK59" s="673"/>
      <c r="CL59" s="673"/>
      <c r="CM59" s="673"/>
      <c r="CN59" s="673"/>
      <c r="CO59" s="673"/>
      <c r="CP59" s="673"/>
      <c r="CQ59" s="673"/>
      <c r="CR59" s="673"/>
      <c r="CS59" s="673"/>
      <c r="CT59" s="673"/>
      <c r="CU59" s="673"/>
      <c r="CV59" s="673"/>
      <c r="CW59" s="673"/>
      <c r="CX59" s="673"/>
      <c r="CY59" s="673"/>
      <c r="CZ59" s="673"/>
      <c r="DA59" s="648"/>
      <c r="DB59" s="648"/>
      <c r="DC59" s="648"/>
      <c r="DD59" s="647"/>
      <c r="DE59" s="665" t="str">
        <f t="shared" si="50"/>
        <v>0</v>
      </c>
      <c r="DF59" s="648"/>
    </row>
    <row r="60" ht="12.0" customHeight="1">
      <c r="A60" s="605"/>
      <c r="B60" s="605"/>
      <c r="C60" s="657" t="str">
        <f>C57+1</f>
        <v>18</v>
      </c>
      <c r="D60" s="658">
        <v>45469.0</v>
      </c>
      <c r="E60" s="659" t="s">
        <v>651</v>
      </c>
      <c r="F60" s="673">
        <v>3.0</v>
      </c>
      <c r="G60" s="673"/>
      <c r="H60" s="673"/>
      <c r="I60" s="673"/>
      <c r="J60" s="673"/>
      <c r="K60" s="673"/>
      <c r="L60" s="673"/>
      <c r="M60" s="673"/>
      <c r="N60" s="673"/>
      <c r="O60" s="673"/>
      <c r="P60" s="673"/>
      <c r="Q60" s="673"/>
      <c r="R60" s="673"/>
      <c r="S60" s="673"/>
      <c r="T60" s="673"/>
      <c r="U60" s="673"/>
      <c r="V60" s="673">
        <v>3.0</v>
      </c>
      <c r="W60" s="673"/>
      <c r="X60" s="673"/>
      <c r="Y60" s="673"/>
      <c r="Z60" s="673"/>
      <c r="AA60" s="673"/>
      <c r="AB60" s="673"/>
      <c r="AC60" s="673"/>
      <c r="AD60" s="673"/>
      <c r="AE60" s="673"/>
      <c r="AF60" s="673"/>
      <c r="AG60" s="673"/>
      <c r="AH60" s="673"/>
      <c r="AI60" s="673"/>
      <c r="AJ60" s="673"/>
      <c r="AK60" s="673"/>
      <c r="AL60" s="673"/>
      <c r="AM60" s="673"/>
      <c r="AN60" s="673"/>
      <c r="AO60" s="673"/>
      <c r="AP60" s="673"/>
      <c r="AQ60" s="673"/>
      <c r="AR60" s="673"/>
      <c r="AS60" s="673"/>
      <c r="AT60" s="673"/>
      <c r="AU60" s="673"/>
      <c r="AV60" s="673"/>
      <c r="AW60" s="673"/>
      <c r="AX60" s="673"/>
      <c r="AY60" s="673"/>
      <c r="AZ60" s="673"/>
      <c r="BA60" s="673"/>
      <c r="BB60" s="673"/>
      <c r="BC60" s="673"/>
      <c r="BD60" s="673"/>
      <c r="BE60" s="673"/>
      <c r="BF60" s="673"/>
      <c r="BG60" s="673"/>
      <c r="BH60" s="673"/>
      <c r="BI60" s="673"/>
      <c r="BJ60" s="673"/>
      <c r="BK60" s="673"/>
      <c r="BL60" s="673"/>
      <c r="BM60" s="673"/>
      <c r="BN60" s="673"/>
      <c r="BO60" s="673"/>
      <c r="BP60" s="673"/>
      <c r="BQ60" s="673"/>
      <c r="BR60" s="673"/>
      <c r="BS60" s="673"/>
      <c r="BT60" s="673"/>
      <c r="BU60" s="673"/>
      <c r="BV60" s="673"/>
      <c r="BW60" s="673"/>
      <c r="BX60" s="673"/>
      <c r="BY60" s="673"/>
      <c r="BZ60" s="673"/>
      <c r="CA60" s="673"/>
      <c r="CB60" s="673"/>
      <c r="CC60" s="673"/>
      <c r="CD60" s="673"/>
      <c r="CE60" s="673"/>
      <c r="CF60" s="673"/>
      <c r="CG60" s="673"/>
      <c r="CH60" s="673"/>
      <c r="CI60" s="673"/>
      <c r="CJ60" s="673"/>
      <c r="CK60" s="673"/>
      <c r="CL60" s="673"/>
      <c r="CM60" s="673"/>
      <c r="CN60" s="673"/>
      <c r="CO60" s="673"/>
      <c r="CP60" s="673"/>
      <c r="CQ60" s="673"/>
      <c r="CR60" s="673"/>
      <c r="CS60" s="673"/>
      <c r="CT60" s="673"/>
      <c r="CU60" s="673"/>
      <c r="CV60" s="673"/>
      <c r="CW60" s="673"/>
      <c r="CX60" s="673"/>
      <c r="CY60" s="673"/>
      <c r="CZ60" s="662"/>
      <c r="DA60" s="663"/>
      <c r="DB60" s="663"/>
      <c r="DC60" s="663"/>
      <c r="DD60" s="664"/>
      <c r="DE60" s="665" t="str">
        <f t="shared" si="50"/>
        <v>6</v>
      </c>
      <c r="DF60" s="638"/>
    </row>
    <row r="61" ht="12.0" customHeight="1">
      <c r="A61" s="605"/>
      <c r="B61" s="605"/>
      <c r="C61" s="580"/>
      <c r="D61" s="666" t="s">
        <v>669</v>
      </c>
      <c r="E61" s="667" t="s">
        <v>652</v>
      </c>
      <c r="F61" s="668"/>
      <c r="G61" s="668"/>
      <c r="H61" s="668"/>
      <c r="I61" s="668"/>
      <c r="J61" s="668"/>
      <c r="K61" s="668"/>
      <c r="L61" s="668"/>
      <c r="M61" s="668"/>
      <c r="N61" s="668"/>
      <c r="O61" s="668"/>
      <c r="P61" s="668"/>
      <c r="Q61" s="668"/>
      <c r="R61" s="668"/>
      <c r="S61" s="668"/>
      <c r="T61" s="668"/>
      <c r="U61" s="668"/>
      <c r="V61" s="668"/>
      <c r="W61" s="668"/>
      <c r="X61" s="668"/>
      <c r="Y61" s="668"/>
      <c r="Z61" s="668"/>
      <c r="AA61" s="668"/>
      <c r="AB61" s="668"/>
      <c r="AC61" s="668"/>
      <c r="AD61" s="668"/>
      <c r="AE61" s="668"/>
      <c r="AF61" s="668"/>
      <c r="AG61" s="668"/>
      <c r="AH61" s="668"/>
      <c r="AI61" s="668"/>
      <c r="AJ61" s="668"/>
      <c r="AK61" s="668"/>
      <c r="AL61" s="668"/>
      <c r="AM61" s="668"/>
      <c r="AN61" s="668"/>
      <c r="AO61" s="668"/>
      <c r="AP61" s="668"/>
      <c r="AQ61" s="668"/>
      <c r="AR61" s="668"/>
      <c r="AS61" s="668"/>
      <c r="AT61" s="668"/>
      <c r="AU61" s="668"/>
      <c r="AV61" s="668"/>
      <c r="AW61" s="668"/>
      <c r="AX61" s="668"/>
      <c r="AY61" s="668"/>
      <c r="AZ61" s="668"/>
      <c r="BA61" s="668"/>
      <c r="BB61" s="668"/>
      <c r="BC61" s="668"/>
      <c r="BD61" s="668"/>
      <c r="BE61" s="668"/>
      <c r="BF61" s="668"/>
      <c r="BG61" s="668"/>
      <c r="BH61" s="668"/>
      <c r="BI61" s="668"/>
      <c r="BJ61" s="668"/>
      <c r="BK61" s="668"/>
      <c r="BL61" s="668"/>
      <c r="BM61" s="668"/>
      <c r="BN61" s="668"/>
      <c r="BO61" s="668"/>
      <c r="BP61" s="668"/>
      <c r="BQ61" s="668"/>
      <c r="BR61" s="668"/>
      <c r="BS61" s="668"/>
      <c r="BT61" s="668"/>
      <c r="BU61" s="668"/>
      <c r="BV61" s="668"/>
      <c r="BW61" s="668"/>
      <c r="BX61" s="668"/>
      <c r="BY61" s="668"/>
      <c r="BZ61" s="668"/>
      <c r="CA61" s="668"/>
      <c r="CB61" s="668"/>
      <c r="CC61" s="668"/>
      <c r="CD61" s="668"/>
      <c r="CE61" s="668"/>
      <c r="CF61" s="668"/>
      <c r="CG61" s="668"/>
      <c r="CH61" s="668"/>
      <c r="CI61" s="668"/>
      <c r="CJ61" s="668"/>
      <c r="CK61" s="668"/>
      <c r="CL61" s="668"/>
      <c r="CM61" s="668"/>
      <c r="CN61" s="668"/>
      <c r="CO61" s="668"/>
      <c r="CP61" s="668"/>
      <c r="CQ61" s="668"/>
      <c r="CR61" s="668"/>
      <c r="CS61" s="668"/>
      <c r="CT61" s="668"/>
      <c r="CU61" s="668"/>
      <c r="CV61" s="668"/>
      <c r="CW61" s="668"/>
      <c r="CX61" s="668"/>
      <c r="CY61" s="668"/>
      <c r="CZ61" s="669"/>
      <c r="DA61" s="670"/>
      <c r="DB61" s="670"/>
      <c r="DC61" s="670"/>
      <c r="DD61" s="671"/>
      <c r="DE61" s="665" t="str">
        <f t="shared" si="50"/>
        <v>0</v>
      </c>
      <c r="DF61" s="638"/>
    </row>
    <row r="62" ht="12.0" customHeight="1">
      <c r="A62" s="605"/>
      <c r="B62" s="605"/>
      <c r="C62" s="293"/>
      <c r="D62" s="678"/>
      <c r="E62" s="646" t="s">
        <v>653</v>
      </c>
      <c r="F62" s="673"/>
      <c r="G62" s="673"/>
      <c r="H62" s="673"/>
      <c r="I62" s="673"/>
      <c r="J62" s="673"/>
      <c r="K62" s="673"/>
      <c r="L62" s="673"/>
      <c r="M62" s="673"/>
      <c r="N62" s="673"/>
      <c r="O62" s="673"/>
      <c r="P62" s="673"/>
      <c r="Q62" s="673"/>
      <c r="R62" s="673"/>
      <c r="S62" s="673"/>
      <c r="T62" s="673"/>
      <c r="U62" s="673"/>
      <c r="V62" s="673"/>
      <c r="W62" s="673"/>
      <c r="X62" s="673"/>
      <c r="Y62" s="673"/>
      <c r="Z62" s="673"/>
      <c r="AA62" s="673"/>
      <c r="AB62" s="673"/>
      <c r="AC62" s="673"/>
      <c r="AD62" s="673"/>
      <c r="AE62" s="673"/>
      <c r="AF62" s="673"/>
      <c r="AG62" s="673"/>
      <c r="AH62" s="673"/>
      <c r="AI62" s="673"/>
      <c r="AJ62" s="673"/>
      <c r="AK62" s="673"/>
      <c r="AL62" s="673"/>
      <c r="AM62" s="673"/>
      <c r="AN62" s="673"/>
      <c r="AO62" s="673"/>
      <c r="AP62" s="673"/>
      <c r="AQ62" s="673"/>
      <c r="AR62" s="673"/>
      <c r="AS62" s="673"/>
      <c r="AT62" s="673"/>
      <c r="AU62" s="673"/>
      <c r="AV62" s="673"/>
      <c r="AW62" s="673"/>
      <c r="AX62" s="673"/>
      <c r="AY62" s="673"/>
      <c r="AZ62" s="673"/>
      <c r="BA62" s="673"/>
      <c r="BB62" s="673"/>
      <c r="BC62" s="673"/>
      <c r="BD62" s="673"/>
      <c r="BE62" s="673"/>
      <c r="BF62" s="673"/>
      <c r="BG62" s="673"/>
      <c r="BH62" s="673"/>
      <c r="BI62" s="673"/>
      <c r="BJ62" s="673"/>
      <c r="BK62" s="673"/>
      <c r="BL62" s="673"/>
      <c r="BM62" s="673"/>
      <c r="BN62" s="673"/>
      <c r="BO62" s="673"/>
      <c r="BP62" s="673"/>
      <c r="BQ62" s="673"/>
      <c r="BR62" s="673"/>
      <c r="BS62" s="673"/>
      <c r="BT62" s="673"/>
      <c r="BU62" s="673"/>
      <c r="BV62" s="673"/>
      <c r="BW62" s="673"/>
      <c r="BX62" s="673"/>
      <c r="BY62" s="673"/>
      <c r="BZ62" s="673"/>
      <c r="CA62" s="673"/>
      <c r="CB62" s="673"/>
      <c r="CC62" s="673"/>
      <c r="CD62" s="673"/>
      <c r="CE62" s="673"/>
      <c r="CF62" s="673"/>
      <c r="CG62" s="673"/>
      <c r="CH62" s="673"/>
      <c r="CI62" s="673"/>
      <c r="CJ62" s="673"/>
      <c r="CK62" s="673"/>
      <c r="CL62" s="673"/>
      <c r="CM62" s="673"/>
      <c r="CN62" s="673"/>
      <c r="CO62" s="673"/>
      <c r="CP62" s="673"/>
      <c r="CQ62" s="673"/>
      <c r="CR62" s="673"/>
      <c r="CS62" s="673"/>
      <c r="CT62" s="673"/>
      <c r="CU62" s="673"/>
      <c r="CV62" s="673"/>
      <c r="CW62" s="673"/>
      <c r="CX62" s="673"/>
      <c r="CY62" s="673"/>
      <c r="CZ62" s="673"/>
      <c r="DA62" s="648"/>
      <c r="DB62" s="648"/>
      <c r="DC62" s="648"/>
      <c r="DD62" s="647"/>
      <c r="DE62" s="665" t="str">
        <f t="shared" si="50"/>
        <v>0</v>
      </c>
      <c r="DF62" s="648"/>
    </row>
    <row r="63" ht="12.0" customHeight="1">
      <c r="A63" s="605"/>
      <c r="B63" s="605"/>
      <c r="C63" s="657" t="str">
        <f>C60+1</f>
        <v>19</v>
      </c>
      <c r="D63" s="658">
        <v>45470.0</v>
      </c>
      <c r="E63" s="659" t="s">
        <v>651</v>
      </c>
      <c r="F63" s="673">
        <v>3.0</v>
      </c>
      <c r="G63" s="673"/>
      <c r="H63" s="673"/>
      <c r="I63" s="673"/>
      <c r="J63" s="673"/>
      <c r="K63" s="673"/>
      <c r="L63" s="673"/>
      <c r="M63" s="673"/>
      <c r="N63" s="673"/>
      <c r="O63" s="673"/>
      <c r="P63" s="673"/>
      <c r="Q63" s="673"/>
      <c r="R63" s="673"/>
      <c r="S63" s="673"/>
      <c r="T63" s="673"/>
      <c r="U63" s="673"/>
      <c r="V63" s="673">
        <v>3.0</v>
      </c>
      <c r="W63" s="673"/>
      <c r="X63" s="673"/>
      <c r="Y63" s="673"/>
      <c r="Z63" s="673"/>
      <c r="AA63" s="673"/>
      <c r="AB63" s="673"/>
      <c r="AC63" s="673"/>
      <c r="AD63" s="673"/>
      <c r="AE63" s="673"/>
      <c r="AF63" s="673"/>
      <c r="AG63" s="673"/>
      <c r="AH63" s="673"/>
      <c r="AI63" s="673"/>
      <c r="AJ63" s="673"/>
      <c r="AK63" s="673"/>
      <c r="AL63" s="673"/>
      <c r="AM63" s="673"/>
      <c r="AN63" s="673"/>
      <c r="AO63" s="673"/>
      <c r="AP63" s="673"/>
      <c r="AQ63" s="673"/>
      <c r="AR63" s="673"/>
      <c r="AS63" s="673"/>
      <c r="AT63" s="673"/>
      <c r="AU63" s="673"/>
      <c r="AV63" s="673"/>
      <c r="AW63" s="673"/>
      <c r="AX63" s="673"/>
      <c r="AY63" s="673"/>
      <c r="AZ63" s="673"/>
      <c r="BA63" s="673"/>
      <c r="BB63" s="673"/>
      <c r="BC63" s="673"/>
      <c r="BD63" s="673"/>
      <c r="BE63" s="673"/>
      <c r="BF63" s="673"/>
      <c r="BG63" s="673"/>
      <c r="BH63" s="673"/>
      <c r="BI63" s="673"/>
      <c r="BJ63" s="673"/>
      <c r="BK63" s="673"/>
      <c r="BL63" s="673"/>
      <c r="BM63" s="673"/>
      <c r="BN63" s="673"/>
      <c r="BO63" s="673"/>
      <c r="BP63" s="673"/>
      <c r="BQ63" s="673"/>
      <c r="BR63" s="673"/>
      <c r="BS63" s="673"/>
      <c r="BT63" s="673"/>
      <c r="BU63" s="673"/>
      <c r="BV63" s="673"/>
      <c r="BW63" s="673"/>
      <c r="BX63" s="673"/>
      <c r="BY63" s="673"/>
      <c r="BZ63" s="673"/>
      <c r="CA63" s="673"/>
      <c r="CB63" s="673"/>
      <c r="CC63" s="673"/>
      <c r="CD63" s="673"/>
      <c r="CE63" s="673"/>
      <c r="CF63" s="673"/>
      <c r="CG63" s="673"/>
      <c r="CH63" s="673"/>
      <c r="CI63" s="673"/>
      <c r="CJ63" s="673"/>
      <c r="CK63" s="673"/>
      <c r="CL63" s="673"/>
      <c r="CM63" s="673"/>
      <c r="CN63" s="673"/>
      <c r="CO63" s="673"/>
      <c r="CP63" s="673"/>
      <c r="CQ63" s="673"/>
      <c r="CR63" s="673"/>
      <c r="CS63" s="673"/>
      <c r="CT63" s="673"/>
      <c r="CU63" s="673"/>
      <c r="CV63" s="673"/>
      <c r="CW63" s="673"/>
      <c r="CX63" s="673"/>
      <c r="CY63" s="673"/>
      <c r="CZ63" s="662"/>
      <c r="DA63" s="663"/>
      <c r="DB63" s="663"/>
      <c r="DC63" s="663"/>
      <c r="DD63" s="664"/>
      <c r="DE63" s="665" t="str">
        <f t="shared" si="50"/>
        <v>6</v>
      </c>
      <c r="DF63" s="638"/>
    </row>
    <row r="64" ht="12.0" customHeight="1">
      <c r="A64" s="605"/>
      <c r="B64" s="605"/>
      <c r="C64" s="580"/>
      <c r="D64" s="666" t="s">
        <v>670</v>
      </c>
      <c r="E64" s="667" t="s">
        <v>652</v>
      </c>
      <c r="F64" s="668"/>
      <c r="G64" s="668"/>
      <c r="H64" s="668"/>
      <c r="I64" s="668"/>
      <c r="J64" s="668"/>
      <c r="K64" s="668"/>
      <c r="L64" s="668"/>
      <c r="M64" s="668"/>
      <c r="N64" s="668"/>
      <c r="O64" s="668"/>
      <c r="P64" s="668"/>
      <c r="Q64" s="668"/>
      <c r="R64" s="668"/>
      <c r="S64" s="668"/>
      <c r="T64" s="668"/>
      <c r="U64" s="668"/>
      <c r="V64" s="668"/>
      <c r="W64" s="668"/>
      <c r="X64" s="668"/>
      <c r="Y64" s="668"/>
      <c r="Z64" s="668"/>
      <c r="AA64" s="668"/>
      <c r="AB64" s="668"/>
      <c r="AC64" s="668"/>
      <c r="AD64" s="668"/>
      <c r="AE64" s="668"/>
      <c r="AF64" s="668"/>
      <c r="AG64" s="668"/>
      <c r="AH64" s="668"/>
      <c r="AI64" s="668"/>
      <c r="AJ64" s="668"/>
      <c r="AK64" s="668"/>
      <c r="AL64" s="668"/>
      <c r="AM64" s="668"/>
      <c r="AN64" s="668"/>
      <c r="AO64" s="668"/>
      <c r="AP64" s="668"/>
      <c r="AQ64" s="668"/>
      <c r="AR64" s="668"/>
      <c r="AS64" s="668"/>
      <c r="AT64" s="668"/>
      <c r="AU64" s="668"/>
      <c r="AV64" s="668"/>
      <c r="AW64" s="668"/>
      <c r="AX64" s="668"/>
      <c r="AY64" s="668"/>
      <c r="AZ64" s="668"/>
      <c r="BA64" s="668"/>
      <c r="BB64" s="668"/>
      <c r="BC64" s="668"/>
      <c r="BD64" s="668"/>
      <c r="BE64" s="668"/>
      <c r="BF64" s="668"/>
      <c r="BG64" s="668"/>
      <c r="BH64" s="668"/>
      <c r="BI64" s="668"/>
      <c r="BJ64" s="668"/>
      <c r="BK64" s="668"/>
      <c r="BL64" s="668"/>
      <c r="BM64" s="668"/>
      <c r="BN64" s="668"/>
      <c r="BO64" s="668"/>
      <c r="BP64" s="668"/>
      <c r="BQ64" s="668"/>
      <c r="BR64" s="668"/>
      <c r="BS64" s="668"/>
      <c r="BT64" s="668"/>
      <c r="BU64" s="668"/>
      <c r="BV64" s="668"/>
      <c r="BW64" s="668"/>
      <c r="BX64" s="668"/>
      <c r="BY64" s="668"/>
      <c r="BZ64" s="668"/>
      <c r="CA64" s="668"/>
      <c r="CB64" s="668"/>
      <c r="CC64" s="668"/>
      <c r="CD64" s="668"/>
      <c r="CE64" s="668"/>
      <c r="CF64" s="668"/>
      <c r="CG64" s="668"/>
      <c r="CH64" s="668"/>
      <c r="CI64" s="668"/>
      <c r="CJ64" s="668"/>
      <c r="CK64" s="668"/>
      <c r="CL64" s="668"/>
      <c r="CM64" s="668"/>
      <c r="CN64" s="668"/>
      <c r="CO64" s="668"/>
      <c r="CP64" s="668"/>
      <c r="CQ64" s="668"/>
      <c r="CR64" s="668"/>
      <c r="CS64" s="668"/>
      <c r="CT64" s="668"/>
      <c r="CU64" s="668"/>
      <c r="CV64" s="668"/>
      <c r="CW64" s="668"/>
      <c r="CX64" s="668"/>
      <c r="CY64" s="668"/>
      <c r="CZ64" s="669"/>
      <c r="DA64" s="670"/>
      <c r="DB64" s="670"/>
      <c r="DC64" s="670"/>
      <c r="DD64" s="671"/>
      <c r="DE64" s="665" t="str">
        <f t="shared" si="50"/>
        <v>0</v>
      </c>
      <c r="DF64" s="638"/>
    </row>
    <row r="65" ht="12.0" customHeight="1">
      <c r="A65" s="605"/>
      <c r="B65" s="605"/>
      <c r="C65" s="293"/>
      <c r="D65" s="678" t="s">
        <v>671</v>
      </c>
      <c r="E65" s="646" t="s">
        <v>653</v>
      </c>
      <c r="F65" s="673"/>
      <c r="G65" s="673"/>
      <c r="H65" s="673"/>
      <c r="I65" s="673"/>
      <c r="J65" s="673"/>
      <c r="K65" s="673"/>
      <c r="L65" s="673"/>
      <c r="M65" s="673"/>
      <c r="N65" s="673"/>
      <c r="O65" s="673"/>
      <c r="P65" s="673"/>
      <c r="Q65" s="673"/>
      <c r="R65" s="673"/>
      <c r="S65" s="673"/>
      <c r="T65" s="673"/>
      <c r="U65" s="673"/>
      <c r="V65" s="673"/>
      <c r="W65" s="673"/>
      <c r="X65" s="673"/>
      <c r="Y65" s="673"/>
      <c r="Z65" s="673"/>
      <c r="AA65" s="673"/>
      <c r="AB65" s="673"/>
      <c r="AC65" s="673"/>
      <c r="AD65" s="673"/>
      <c r="AE65" s="673"/>
      <c r="AF65" s="673"/>
      <c r="AG65" s="673"/>
      <c r="AH65" s="673"/>
      <c r="AI65" s="673"/>
      <c r="AJ65" s="673"/>
      <c r="AK65" s="673"/>
      <c r="AL65" s="673"/>
      <c r="AM65" s="673"/>
      <c r="AN65" s="673"/>
      <c r="AO65" s="673"/>
      <c r="AP65" s="673"/>
      <c r="AQ65" s="673"/>
      <c r="AR65" s="673"/>
      <c r="AS65" s="673"/>
      <c r="AT65" s="673"/>
      <c r="AU65" s="673"/>
      <c r="AV65" s="673"/>
      <c r="AW65" s="673"/>
      <c r="AX65" s="673"/>
      <c r="AY65" s="673"/>
      <c r="AZ65" s="673"/>
      <c r="BA65" s="673"/>
      <c r="BB65" s="673"/>
      <c r="BC65" s="673"/>
      <c r="BD65" s="673"/>
      <c r="BE65" s="673"/>
      <c r="BF65" s="673"/>
      <c r="BG65" s="673"/>
      <c r="BH65" s="673"/>
      <c r="BI65" s="673"/>
      <c r="BJ65" s="673"/>
      <c r="BK65" s="673"/>
      <c r="BL65" s="673"/>
      <c r="BM65" s="673"/>
      <c r="BN65" s="673"/>
      <c r="BO65" s="673"/>
      <c r="BP65" s="673"/>
      <c r="BQ65" s="673"/>
      <c r="BR65" s="673"/>
      <c r="BS65" s="673"/>
      <c r="BT65" s="673"/>
      <c r="BU65" s="673"/>
      <c r="BV65" s="673"/>
      <c r="BW65" s="673"/>
      <c r="BX65" s="673"/>
      <c r="BY65" s="673"/>
      <c r="BZ65" s="673"/>
      <c r="CA65" s="673"/>
      <c r="CB65" s="673"/>
      <c r="CC65" s="673"/>
      <c r="CD65" s="673"/>
      <c r="CE65" s="673"/>
      <c r="CF65" s="673"/>
      <c r="CG65" s="673"/>
      <c r="CH65" s="673"/>
      <c r="CI65" s="673"/>
      <c r="CJ65" s="673"/>
      <c r="CK65" s="673"/>
      <c r="CL65" s="673"/>
      <c r="CM65" s="673"/>
      <c r="CN65" s="673"/>
      <c r="CO65" s="673"/>
      <c r="CP65" s="673"/>
      <c r="CQ65" s="673"/>
      <c r="CR65" s="673"/>
      <c r="CS65" s="673"/>
      <c r="CT65" s="673"/>
      <c r="CU65" s="673"/>
      <c r="CV65" s="673"/>
      <c r="CW65" s="673"/>
      <c r="CX65" s="673"/>
      <c r="CY65" s="673"/>
      <c r="CZ65" s="673"/>
      <c r="DA65" s="648"/>
      <c r="DB65" s="648"/>
      <c r="DC65" s="648"/>
      <c r="DD65" s="647"/>
      <c r="DE65" s="665" t="str">
        <f t="shared" si="50"/>
        <v>0</v>
      </c>
      <c r="DF65" s="648"/>
    </row>
    <row r="66" ht="12.0" customHeight="1">
      <c r="A66" s="605"/>
      <c r="B66" s="605"/>
      <c r="C66" s="657" t="str">
        <f>C63+1</f>
        <v>20</v>
      </c>
      <c r="D66" s="658">
        <v>45476.0</v>
      </c>
      <c r="E66" s="659" t="s">
        <v>651</v>
      </c>
      <c r="F66" s="673"/>
      <c r="G66" s="673"/>
      <c r="H66" s="673"/>
      <c r="I66" s="673"/>
      <c r="J66" s="673"/>
      <c r="K66" s="673"/>
      <c r="L66" s="673">
        <v>4.0</v>
      </c>
      <c r="M66" s="673"/>
      <c r="N66" s="673"/>
      <c r="O66" s="673"/>
      <c r="P66" s="673"/>
      <c r="Q66" s="673"/>
      <c r="R66" s="673"/>
      <c r="S66" s="673"/>
      <c r="T66" s="673"/>
      <c r="U66" s="673"/>
      <c r="V66" s="673">
        <v>4.0</v>
      </c>
      <c r="W66" s="673"/>
      <c r="X66" s="673"/>
      <c r="Y66" s="673"/>
      <c r="Z66" s="673"/>
      <c r="AA66" s="673"/>
      <c r="AB66" s="673"/>
      <c r="AC66" s="673"/>
      <c r="AD66" s="673"/>
      <c r="AE66" s="673"/>
      <c r="AF66" s="673"/>
      <c r="AG66" s="673"/>
      <c r="AH66" s="673"/>
      <c r="AI66" s="673"/>
      <c r="AJ66" s="673"/>
      <c r="AK66" s="673"/>
      <c r="AL66" s="673"/>
      <c r="AM66" s="673"/>
      <c r="AN66" s="673"/>
      <c r="AO66" s="673"/>
      <c r="AP66" s="673"/>
      <c r="AQ66" s="673"/>
      <c r="AR66" s="673"/>
      <c r="AS66" s="673"/>
      <c r="AT66" s="673"/>
      <c r="AU66" s="673"/>
      <c r="AV66" s="673"/>
      <c r="AW66" s="673"/>
      <c r="AX66" s="673"/>
      <c r="AY66" s="673"/>
      <c r="AZ66" s="673"/>
      <c r="BA66" s="673"/>
      <c r="BB66" s="673"/>
      <c r="BC66" s="673"/>
      <c r="BD66" s="673"/>
      <c r="BE66" s="673"/>
      <c r="BF66" s="673"/>
      <c r="BG66" s="673"/>
      <c r="BH66" s="673"/>
      <c r="BI66" s="673"/>
      <c r="BJ66" s="673"/>
      <c r="BK66" s="673"/>
      <c r="BL66" s="673"/>
      <c r="BM66" s="673"/>
      <c r="BN66" s="673"/>
      <c r="BO66" s="673"/>
      <c r="BP66" s="673"/>
      <c r="BQ66" s="673"/>
      <c r="BR66" s="673"/>
      <c r="BS66" s="673"/>
      <c r="BT66" s="673"/>
      <c r="BU66" s="673"/>
      <c r="BV66" s="673"/>
      <c r="BW66" s="673"/>
      <c r="BX66" s="673"/>
      <c r="BY66" s="673"/>
      <c r="BZ66" s="673"/>
      <c r="CA66" s="673"/>
      <c r="CB66" s="673"/>
      <c r="CC66" s="673"/>
      <c r="CD66" s="673"/>
      <c r="CE66" s="673"/>
      <c r="CF66" s="673"/>
      <c r="CG66" s="673"/>
      <c r="CH66" s="673"/>
      <c r="CI66" s="673"/>
      <c r="CJ66" s="673"/>
      <c r="CK66" s="673"/>
      <c r="CL66" s="673"/>
      <c r="CM66" s="673"/>
      <c r="CN66" s="673"/>
      <c r="CO66" s="673"/>
      <c r="CP66" s="673"/>
      <c r="CQ66" s="673"/>
      <c r="CR66" s="673"/>
      <c r="CS66" s="673"/>
      <c r="CT66" s="673"/>
      <c r="CU66" s="673"/>
      <c r="CV66" s="673"/>
      <c r="CW66" s="673"/>
      <c r="CX66" s="673"/>
      <c r="CY66" s="673"/>
      <c r="CZ66" s="662"/>
      <c r="DA66" s="663"/>
      <c r="DB66" s="663"/>
      <c r="DC66" s="663"/>
      <c r="DD66" s="664"/>
      <c r="DE66" s="665" t="str">
        <f t="shared" si="50"/>
        <v>8</v>
      </c>
      <c r="DF66" s="638"/>
    </row>
    <row r="67" ht="12.0" customHeight="1">
      <c r="A67" s="605"/>
      <c r="B67" s="605"/>
      <c r="C67" s="580"/>
      <c r="D67" s="666" t="s">
        <v>672</v>
      </c>
      <c r="E67" s="667" t="s">
        <v>652</v>
      </c>
      <c r="F67" s="668"/>
      <c r="G67" s="668"/>
      <c r="H67" s="668"/>
      <c r="I67" s="668"/>
      <c r="J67" s="668"/>
      <c r="K67" s="668"/>
      <c r="L67" s="668"/>
      <c r="M67" s="668"/>
      <c r="N67" s="668"/>
      <c r="O67" s="668"/>
      <c r="P67" s="668"/>
      <c r="Q67" s="668"/>
      <c r="R67" s="668"/>
      <c r="S67" s="668"/>
      <c r="T67" s="668"/>
      <c r="U67" s="668"/>
      <c r="V67" s="668"/>
      <c r="W67" s="668"/>
      <c r="X67" s="668"/>
      <c r="Y67" s="668"/>
      <c r="Z67" s="668"/>
      <c r="AA67" s="668"/>
      <c r="AB67" s="668"/>
      <c r="AC67" s="668"/>
      <c r="AD67" s="668"/>
      <c r="AE67" s="668"/>
      <c r="AF67" s="668"/>
      <c r="AG67" s="668"/>
      <c r="AH67" s="668"/>
      <c r="AI67" s="668"/>
      <c r="AJ67" s="668"/>
      <c r="AK67" s="668"/>
      <c r="AL67" s="668"/>
      <c r="AM67" s="668"/>
      <c r="AN67" s="668"/>
      <c r="AO67" s="668"/>
      <c r="AP67" s="668"/>
      <c r="AQ67" s="668"/>
      <c r="AR67" s="668"/>
      <c r="AS67" s="668"/>
      <c r="AT67" s="668"/>
      <c r="AU67" s="668"/>
      <c r="AV67" s="668"/>
      <c r="AW67" s="668"/>
      <c r="AX67" s="668"/>
      <c r="AY67" s="668"/>
      <c r="AZ67" s="668"/>
      <c r="BA67" s="668"/>
      <c r="BB67" s="668"/>
      <c r="BC67" s="668"/>
      <c r="BD67" s="668"/>
      <c r="BE67" s="668"/>
      <c r="BF67" s="668"/>
      <c r="BG67" s="668"/>
      <c r="BH67" s="668"/>
      <c r="BI67" s="668"/>
      <c r="BJ67" s="668"/>
      <c r="BK67" s="668"/>
      <c r="BL67" s="668"/>
      <c r="BM67" s="668"/>
      <c r="BN67" s="668"/>
      <c r="BO67" s="668"/>
      <c r="BP67" s="668"/>
      <c r="BQ67" s="668"/>
      <c r="BR67" s="668"/>
      <c r="BS67" s="668"/>
      <c r="BT67" s="668"/>
      <c r="BU67" s="668"/>
      <c r="BV67" s="668"/>
      <c r="BW67" s="668"/>
      <c r="BX67" s="668"/>
      <c r="BY67" s="668"/>
      <c r="BZ67" s="668"/>
      <c r="CA67" s="668"/>
      <c r="CB67" s="668"/>
      <c r="CC67" s="668"/>
      <c r="CD67" s="668"/>
      <c r="CE67" s="668"/>
      <c r="CF67" s="668"/>
      <c r="CG67" s="668"/>
      <c r="CH67" s="668"/>
      <c r="CI67" s="668"/>
      <c r="CJ67" s="668"/>
      <c r="CK67" s="668"/>
      <c r="CL67" s="668"/>
      <c r="CM67" s="668"/>
      <c r="CN67" s="668"/>
      <c r="CO67" s="668"/>
      <c r="CP67" s="668"/>
      <c r="CQ67" s="668"/>
      <c r="CR67" s="668"/>
      <c r="CS67" s="668"/>
      <c r="CT67" s="668"/>
      <c r="CU67" s="668"/>
      <c r="CV67" s="668"/>
      <c r="CW67" s="668"/>
      <c r="CX67" s="668"/>
      <c r="CY67" s="668"/>
      <c r="CZ67" s="669"/>
      <c r="DA67" s="670"/>
      <c r="DB67" s="670"/>
      <c r="DC67" s="670"/>
      <c r="DD67" s="671"/>
      <c r="DE67" s="665" t="str">
        <f t="shared" si="50"/>
        <v>0</v>
      </c>
      <c r="DF67" s="638"/>
    </row>
    <row r="68" ht="12.0" customHeight="1">
      <c r="A68" s="605"/>
      <c r="B68" s="605"/>
      <c r="C68" s="580"/>
      <c r="D68" s="678" t="s">
        <v>673</v>
      </c>
      <c r="E68" s="646" t="s">
        <v>653</v>
      </c>
      <c r="F68" s="673"/>
      <c r="G68" s="673"/>
      <c r="H68" s="673"/>
      <c r="I68" s="673"/>
      <c r="J68" s="673"/>
      <c r="K68" s="673"/>
      <c r="L68" s="673"/>
      <c r="M68" s="673"/>
      <c r="N68" s="673"/>
      <c r="O68" s="673"/>
      <c r="P68" s="673"/>
      <c r="Q68" s="673"/>
      <c r="R68" s="673"/>
      <c r="S68" s="673"/>
      <c r="T68" s="673"/>
      <c r="U68" s="673"/>
      <c r="V68" s="673"/>
      <c r="W68" s="673"/>
      <c r="X68" s="673"/>
      <c r="Y68" s="673"/>
      <c r="Z68" s="673"/>
      <c r="AA68" s="673"/>
      <c r="AB68" s="673"/>
      <c r="AC68" s="673"/>
      <c r="AD68" s="673"/>
      <c r="AE68" s="673"/>
      <c r="AF68" s="673"/>
      <c r="AG68" s="673"/>
      <c r="AH68" s="673"/>
      <c r="AI68" s="673"/>
      <c r="AJ68" s="673"/>
      <c r="AK68" s="673"/>
      <c r="AL68" s="673"/>
      <c r="AM68" s="673"/>
      <c r="AN68" s="673"/>
      <c r="AO68" s="673"/>
      <c r="AP68" s="673"/>
      <c r="AQ68" s="673"/>
      <c r="AR68" s="673"/>
      <c r="AS68" s="673"/>
      <c r="AT68" s="673"/>
      <c r="AU68" s="673"/>
      <c r="AV68" s="673"/>
      <c r="AW68" s="673"/>
      <c r="AX68" s="673"/>
      <c r="AY68" s="673"/>
      <c r="AZ68" s="673"/>
      <c r="BA68" s="673"/>
      <c r="BB68" s="673"/>
      <c r="BC68" s="673"/>
      <c r="BD68" s="673"/>
      <c r="BE68" s="673"/>
      <c r="BF68" s="673"/>
      <c r="BG68" s="673"/>
      <c r="BH68" s="673"/>
      <c r="BI68" s="673"/>
      <c r="BJ68" s="673"/>
      <c r="BK68" s="673"/>
      <c r="BL68" s="673"/>
      <c r="BM68" s="673"/>
      <c r="BN68" s="673"/>
      <c r="BO68" s="673"/>
      <c r="BP68" s="673"/>
      <c r="BQ68" s="673"/>
      <c r="BR68" s="673"/>
      <c r="BS68" s="673"/>
      <c r="BT68" s="673"/>
      <c r="BU68" s="673"/>
      <c r="BV68" s="673"/>
      <c r="BW68" s="673"/>
      <c r="BX68" s="673"/>
      <c r="BY68" s="673"/>
      <c r="BZ68" s="673"/>
      <c r="CA68" s="673"/>
      <c r="CB68" s="673"/>
      <c r="CC68" s="673"/>
      <c r="CD68" s="673"/>
      <c r="CE68" s="673"/>
      <c r="CF68" s="673"/>
      <c r="CG68" s="673"/>
      <c r="CH68" s="673"/>
      <c r="CI68" s="673"/>
      <c r="CJ68" s="673"/>
      <c r="CK68" s="673"/>
      <c r="CL68" s="673"/>
      <c r="CM68" s="673"/>
      <c r="CN68" s="673"/>
      <c r="CO68" s="673"/>
      <c r="CP68" s="673"/>
      <c r="CQ68" s="673"/>
      <c r="CR68" s="673"/>
      <c r="CS68" s="673"/>
      <c r="CT68" s="673"/>
      <c r="CU68" s="673"/>
      <c r="CV68" s="673"/>
      <c r="CW68" s="673"/>
      <c r="CX68" s="673"/>
      <c r="CY68" s="673"/>
      <c r="CZ68" s="673"/>
      <c r="DA68" s="648"/>
      <c r="DB68" s="648"/>
      <c r="DC68" s="648"/>
      <c r="DD68" s="647"/>
      <c r="DE68" s="665" t="str">
        <f t="shared" si="50"/>
        <v>0</v>
      </c>
      <c r="DF68" s="648"/>
    </row>
    <row r="69" ht="12.0" customHeight="1">
      <c r="A69" s="605"/>
      <c r="B69" s="605"/>
      <c r="C69" s="674" t="str">
        <f>C66+1</f>
        <v>21</v>
      </c>
      <c r="D69" s="658">
        <v>45113.0</v>
      </c>
      <c r="E69" s="659" t="s">
        <v>651</v>
      </c>
      <c r="F69" s="673">
        <v>3.0</v>
      </c>
      <c r="G69" s="673"/>
      <c r="H69" s="673"/>
      <c r="I69" s="673"/>
      <c r="J69" s="673"/>
      <c r="K69" s="673"/>
      <c r="L69" s="673">
        <v>3.0</v>
      </c>
      <c r="M69" s="673"/>
      <c r="N69" s="673"/>
      <c r="O69" s="673"/>
      <c r="P69" s="673"/>
      <c r="Q69" s="673"/>
      <c r="R69" s="673"/>
      <c r="S69" s="673"/>
      <c r="T69" s="673"/>
      <c r="U69" s="673"/>
      <c r="V69" s="673"/>
      <c r="W69" s="673"/>
      <c r="X69" s="673"/>
      <c r="Y69" s="673"/>
      <c r="Z69" s="673"/>
      <c r="AA69" s="673"/>
      <c r="AB69" s="673"/>
      <c r="AC69" s="673"/>
      <c r="AD69" s="673"/>
      <c r="AE69" s="673"/>
      <c r="AF69" s="673"/>
      <c r="AG69" s="673"/>
      <c r="AH69" s="673"/>
      <c r="AI69" s="673"/>
      <c r="AJ69" s="673"/>
      <c r="AK69" s="673"/>
      <c r="AL69" s="673"/>
      <c r="AM69" s="673"/>
      <c r="AN69" s="673"/>
      <c r="AO69" s="673"/>
      <c r="AP69" s="673"/>
      <c r="AQ69" s="673"/>
      <c r="AR69" s="673"/>
      <c r="AS69" s="673"/>
      <c r="AT69" s="673"/>
      <c r="AU69" s="673"/>
      <c r="AV69" s="673"/>
      <c r="AW69" s="673"/>
      <c r="AX69" s="673"/>
      <c r="AY69" s="673"/>
      <c r="AZ69" s="673"/>
      <c r="BA69" s="673"/>
      <c r="BB69" s="673"/>
      <c r="BC69" s="673"/>
      <c r="BD69" s="673"/>
      <c r="BE69" s="673"/>
      <c r="BF69" s="673"/>
      <c r="BG69" s="673"/>
      <c r="BH69" s="673"/>
      <c r="BI69" s="673"/>
      <c r="BJ69" s="673"/>
      <c r="BK69" s="673"/>
      <c r="BL69" s="673"/>
      <c r="BM69" s="673"/>
      <c r="BN69" s="673"/>
      <c r="BO69" s="673"/>
      <c r="BP69" s="673"/>
      <c r="BQ69" s="673"/>
      <c r="BR69" s="673"/>
      <c r="BS69" s="673"/>
      <c r="BT69" s="673"/>
      <c r="BU69" s="673"/>
      <c r="BV69" s="673"/>
      <c r="BW69" s="673"/>
      <c r="BX69" s="673"/>
      <c r="BY69" s="673"/>
      <c r="BZ69" s="673"/>
      <c r="CA69" s="673"/>
      <c r="CB69" s="673"/>
      <c r="CC69" s="673"/>
      <c r="CD69" s="673"/>
      <c r="CE69" s="673"/>
      <c r="CF69" s="673"/>
      <c r="CG69" s="673"/>
      <c r="CH69" s="673"/>
      <c r="CI69" s="673"/>
      <c r="CJ69" s="673"/>
      <c r="CK69" s="673"/>
      <c r="CL69" s="673"/>
      <c r="CM69" s="673"/>
      <c r="CN69" s="673"/>
      <c r="CO69" s="673"/>
      <c r="CP69" s="673"/>
      <c r="CQ69" s="673"/>
      <c r="CR69" s="673"/>
      <c r="CS69" s="673"/>
      <c r="CT69" s="673"/>
      <c r="CU69" s="673"/>
      <c r="CV69" s="673"/>
      <c r="CW69" s="673"/>
      <c r="CX69" s="673"/>
      <c r="CY69" s="673"/>
      <c r="CZ69" s="662"/>
      <c r="DA69" s="663"/>
      <c r="DB69" s="663"/>
      <c r="DC69" s="663"/>
      <c r="DD69" s="664"/>
      <c r="DE69" s="665" t="str">
        <f t="shared" si="50"/>
        <v>6</v>
      </c>
      <c r="DF69" s="638"/>
    </row>
    <row r="70" ht="12.0" customHeight="1">
      <c r="A70" s="605"/>
      <c r="B70" s="605"/>
      <c r="C70" s="580"/>
      <c r="D70" s="666" t="s">
        <v>674</v>
      </c>
      <c r="E70" s="667" t="s">
        <v>652</v>
      </c>
      <c r="F70" s="668"/>
      <c r="G70" s="668"/>
      <c r="H70" s="668"/>
      <c r="I70" s="668"/>
      <c r="J70" s="668"/>
      <c r="K70" s="668"/>
      <c r="L70" s="668"/>
      <c r="M70" s="668"/>
      <c r="N70" s="668"/>
      <c r="O70" s="668"/>
      <c r="P70" s="668"/>
      <c r="Q70" s="668"/>
      <c r="R70" s="668"/>
      <c r="S70" s="668"/>
      <c r="T70" s="668"/>
      <c r="U70" s="668"/>
      <c r="V70" s="668"/>
      <c r="W70" s="668"/>
      <c r="X70" s="668"/>
      <c r="Y70" s="668"/>
      <c r="Z70" s="668"/>
      <c r="AA70" s="668"/>
      <c r="AB70" s="668"/>
      <c r="AC70" s="668"/>
      <c r="AD70" s="668"/>
      <c r="AE70" s="668"/>
      <c r="AF70" s="668"/>
      <c r="AG70" s="668"/>
      <c r="AH70" s="668"/>
      <c r="AI70" s="668"/>
      <c r="AJ70" s="668"/>
      <c r="AK70" s="668"/>
      <c r="AL70" s="668"/>
      <c r="AM70" s="668"/>
      <c r="AN70" s="668"/>
      <c r="AO70" s="668"/>
      <c r="AP70" s="668"/>
      <c r="AQ70" s="668"/>
      <c r="AR70" s="668"/>
      <c r="AS70" s="668"/>
      <c r="AT70" s="668"/>
      <c r="AU70" s="668"/>
      <c r="AV70" s="668"/>
      <c r="AW70" s="668"/>
      <c r="AX70" s="668"/>
      <c r="AY70" s="668"/>
      <c r="AZ70" s="668"/>
      <c r="BA70" s="668"/>
      <c r="BB70" s="668"/>
      <c r="BC70" s="668"/>
      <c r="BD70" s="668"/>
      <c r="BE70" s="668"/>
      <c r="BF70" s="668"/>
      <c r="BG70" s="668"/>
      <c r="BH70" s="668"/>
      <c r="BI70" s="668"/>
      <c r="BJ70" s="668"/>
      <c r="BK70" s="668"/>
      <c r="BL70" s="668"/>
      <c r="BM70" s="668"/>
      <c r="BN70" s="668"/>
      <c r="BO70" s="668"/>
      <c r="BP70" s="668"/>
      <c r="BQ70" s="668"/>
      <c r="BR70" s="668"/>
      <c r="BS70" s="668"/>
      <c r="BT70" s="668"/>
      <c r="BU70" s="668"/>
      <c r="BV70" s="668"/>
      <c r="BW70" s="668"/>
      <c r="BX70" s="668"/>
      <c r="BY70" s="668"/>
      <c r="BZ70" s="668"/>
      <c r="CA70" s="668"/>
      <c r="CB70" s="668"/>
      <c r="CC70" s="668"/>
      <c r="CD70" s="668"/>
      <c r="CE70" s="668"/>
      <c r="CF70" s="668"/>
      <c r="CG70" s="668"/>
      <c r="CH70" s="668"/>
      <c r="CI70" s="668"/>
      <c r="CJ70" s="668"/>
      <c r="CK70" s="668"/>
      <c r="CL70" s="668"/>
      <c r="CM70" s="668"/>
      <c r="CN70" s="668"/>
      <c r="CO70" s="668"/>
      <c r="CP70" s="668"/>
      <c r="CQ70" s="668"/>
      <c r="CR70" s="668"/>
      <c r="CS70" s="668"/>
      <c r="CT70" s="668"/>
      <c r="CU70" s="668"/>
      <c r="CV70" s="668"/>
      <c r="CW70" s="668"/>
      <c r="CX70" s="668"/>
      <c r="CY70" s="668"/>
      <c r="CZ70" s="669"/>
      <c r="DA70" s="670"/>
      <c r="DB70" s="670"/>
      <c r="DC70" s="670"/>
      <c r="DD70" s="671"/>
      <c r="DE70" s="665" t="str">
        <f t="shared" si="50"/>
        <v>0</v>
      </c>
      <c r="DF70" s="638"/>
    </row>
    <row r="71" ht="12.0" customHeight="1">
      <c r="A71" s="605"/>
      <c r="B71" s="605"/>
      <c r="C71" s="293"/>
      <c r="D71" s="678"/>
      <c r="E71" s="646" t="s">
        <v>653</v>
      </c>
      <c r="F71" s="673"/>
      <c r="G71" s="673"/>
      <c r="H71" s="673"/>
      <c r="I71" s="673"/>
      <c r="J71" s="673"/>
      <c r="K71" s="673"/>
      <c r="L71" s="673"/>
      <c r="M71" s="673"/>
      <c r="N71" s="673"/>
      <c r="O71" s="673"/>
      <c r="P71" s="673"/>
      <c r="Q71" s="673"/>
      <c r="R71" s="673"/>
      <c r="S71" s="673"/>
      <c r="T71" s="673"/>
      <c r="U71" s="673"/>
      <c r="V71" s="673"/>
      <c r="W71" s="673"/>
      <c r="X71" s="673"/>
      <c r="Y71" s="673"/>
      <c r="Z71" s="673"/>
      <c r="AA71" s="673"/>
      <c r="AB71" s="673"/>
      <c r="AC71" s="673"/>
      <c r="AD71" s="673"/>
      <c r="AE71" s="673"/>
      <c r="AF71" s="673"/>
      <c r="AG71" s="673"/>
      <c r="AH71" s="673"/>
      <c r="AI71" s="673"/>
      <c r="AJ71" s="673"/>
      <c r="AK71" s="673"/>
      <c r="AL71" s="673"/>
      <c r="AM71" s="673"/>
      <c r="AN71" s="673"/>
      <c r="AO71" s="673"/>
      <c r="AP71" s="673"/>
      <c r="AQ71" s="673"/>
      <c r="AR71" s="673"/>
      <c r="AS71" s="673"/>
      <c r="AT71" s="673"/>
      <c r="AU71" s="673"/>
      <c r="AV71" s="673"/>
      <c r="AW71" s="673"/>
      <c r="AX71" s="673"/>
      <c r="AY71" s="673"/>
      <c r="AZ71" s="673"/>
      <c r="BA71" s="673"/>
      <c r="BB71" s="673"/>
      <c r="BC71" s="673"/>
      <c r="BD71" s="673"/>
      <c r="BE71" s="673"/>
      <c r="BF71" s="673"/>
      <c r="BG71" s="673"/>
      <c r="BH71" s="673"/>
      <c r="BI71" s="673"/>
      <c r="BJ71" s="673"/>
      <c r="BK71" s="673"/>
      <c r="BL71" s="673"/>
      <c r="BM71" s="673"/>
      <c r="BN71" s="673"/>
      <c r="BO71" s="673"/>
      <c r="BP71" s="673"/>
      <c r="BQ71" s="673"/>
      <c r="BR71" s="673"/>
      <c r="BS71" s="673"/>
      <c r="BT71" s="673"/>
      <c r="BU71" s="673"/>
      <c r="BV71" s="673"/>
      <c r="BW71" s="673"/>
      <c r="BX71" s="673"/>
      <c r="BY71" s="673"/>
      <c r="BZ71" s="673"/>
      <c r="CA71" s="673"/>
      <c r="CB71" s="673"/>
      <c r="CC71" s="673"/>
      <c r="CD71" s="673"/>
      <c r="CE71" s="673"/>
      <c r="CF71" s="673"/>
      <c r="CG71" s="673"/>
      <c r="CH71" s="673"/>
      <c r="CI71" s="673"/>
      <c r="CJ71" s="673"/>
      <c r="CK71" s="673"/>
      <c r="CL71" s="673"/>
      <c r="CM71" s="673"/>
      <c r="CN71" s="673"/>
      <c r="CO71" s="673"/>
      <c r="CP71" s="673"/>
      <c r="CQ71" s="673"/>
      <c r="CR71" s="673"/>
      <c r="CS71" s="673"/>
      <c r="CT71" s="673"/>
      <c r="CU71" s="673"/>
      <c r="CV71" s="673"/>
      <c r="CW71" s="673"/>
      <c r="CX71" s="673"/>
      <c r="CY71" s="673"/>
      <c r="CZ71" s="673"/>
      <c r="DA71" s="648"/>
      <c r="DB71" s="648"/>
      <c r="DC71" s="648"/>
      <c r="DD71" s="647"/>
      <c r="DE71" s="665" t="str">
        <f t="shared" si="50"/>
        <v>0</v>
      </c>
      <c r="DF71" s="648"/>
    </row>
    <row r="72" ht="12.0" customHeight="1">
      <c r="A72" s="605"/>
      <c r="B72" s="605"/>
      <c r="C72" s="657" t="str">
        <f>C69+1</f>
        <v>22</v>
      </c>
      <c r="D72" s="658">
        <v>45115.0</v>
      </c>
      <c r="E72" s="659" t="s">
        <v>651</v>
      </c>
      <c r="F72" s="673">
        <v>5.0</v>
      </c>
      <c r="G72" s="673"/>
      <c r="H72" s="673">
        <v>5.0</v>
      </c>
      <c r="I72" s="673"/>
      <c r="J72" s="673"/>
      <c r="K72" s="673"/>
      <c r="L72" s="673">
        <v>5.0</v>
      </c>
      <c r="M72" s="673"/>
      <c r="N72" s="673"/>
      <c r="O72" s="673"/>
      <c r="P72" s="673">
        <v>5.0</v>
      </c>
      <c r="Q72" s="673"/>
      <c r="R72" s="673">
        <v>5.0</v>
      </c>
      <c r="S72" s="673"/>
      <c r="T72" s="673">
        <v>5.0</v>
      </c>
      <c r="U72" s="673"/>
      <c r="V72" s="673">
        <v>5.0</v>
      </c>
      <c r="W72" s="673"/>
      <c r="X72" s="673">
        <v>5.0</v>
      </c>
      <c r="Y72" s="673"/>
      <c r="Z72" s="673"/>
      <c r="AA72" s="673"/>
      <c r="AB72" s="673"/>
      <c r="AC72" s="673"/>
      <c r="AD72" s="673">
        <v>5.0</v>
      </c>
      <c r="AE72" s="673"/>
      <c r="AF72" s="673">
        <v>5.0</v>
      </c>
      <c r="AG72" s="673"/>
      <c r="AH72" s="673">
        <v>5.0</v>
      </c>
      <c r="AI72" s="673"/>
      <c r="AJ72" s="673"/>
      <c r="AK72" s="673"/>
      <c r="AL72" s="673">
        <v>5.0</v>
      </c>
      <c r="AM72" s="673"/>
      <c r="AN72" s="673"/>
      <c r="AO72" s="673"/>
      <c r="AP72" s="673"/>
      <c r="AQ72" s="673"/>
      <c r="AR72" s="673"/>
      <c r="AS72" s="673"/>
      <c r="AT72" s="673"/>
      <c r="AU72" s="673"/>
      <c r="AV72" s="673"/>
      <c r="AW72" s="673"/>
      <c r="AX72" s="673"/>
      <c r="AY72" s="673"/>
      <c r="AZ72" s="673"/>
      <c r="BA72" s="673"/>
      <c r="BB72" s="673"/>
      <c r="BC72" s="673"/>
      <c r="BD72" s="673"/>
      <c r="BE72" s="673"/>
      <c r="BF72" s="673"/>
      <c r="BG72" s="673"/>
      <c r="BH72" s="673"/>
      <c r="BI72" s="673"/>
      <c r="BJ72" s="673"/>
      <c r="BK72" s="673"/>
      <c r="BL72" s="673"/>
      <c r="BM72" s="673"/>
      <c r="BN72" s="673"/>
      <c r="BO72" s="673"/>
      <c r="BP72" s="673"/>
      <c r="BQ72" s="673"/>
      <c r="BR72" s="673"/>
      <c r="BS72" s="673"/>
      <c r="BT72" s="673"/>
      <c r="BU72" s="673"/>
      <c r="BV72" s="673"/>
      <c r="BW72" s="673"/>
      <c r="BX72" s="673"/>
      <c r="BY72" s="673"/>
      <c r="BZ72" s="673"/>
      <c r="CA72" s="673"/>
      <c r="CB72" s="673"/>
      <c r="CC72" s="673"/>
      <c r="CD72" s="673"/>
      <c r="CE72" s="673"/>
      <c r="CF72" s="673"/>
      <c r="CG72" s="673"/>
      <c r="CH72" s="673"/>
      <c r="CI72" s="673"/>
      <c r="CJ72" s="673"/>
      <c r="CK72" s="673"/>
      <c r="CL72" s="673"/>
      <c r="CM72" s="673"/>
      <c r="CN72" s="673">
        <v>5.0</v>
      </c>
      <c r="CO72" s="673"/>
      <c r="CP72" s="673"/>
      <c r="CQ72" s="673"/>
      <c r="CR72" s="673"/>
      <c r="CS72" s="673"/>
      <c r="CT72" s="673"/>
      <c r="CU72" s="673"/>
      <c r="CV72" s="673"/>
      <c r="CW72" s="673"/>
      <c r="CX72" s="673"/>
      <c r="CY72" s="673"/>
      <c r="CZ72" s="662"/>
      <c r="DA72" s="663"/>
      <c r="DB72" s="663"/>
      <c r="DC72" s="663"/>
      <c r="DD72" s="664"/>
      <c r="DE72" s="665" t="str">
        <f t="shared" si="50"/>
        <v>65</v>
      </c>
      <c r="DF72" s="638"/>
    </row>
    <row r="73" ht="12.0" customHeight="1">
      <c r="A73" s="605"/>
      <c r="B73" s="605"/>
      <c r="C73" s="580"/>
      <c r="D73" s="666" t="s">
        <v>675</v>
      </c>
      <c r="E73" s="667" t="s">
        <v>652</v>
      </c>
      <c r="F73" s="668"/>
      <c r="G73" s="668"/>
      <c r="H73" s="668">
        <v>15.0</v>
      </c>
      <c r="I73" s="668"/>
      <c r="J73" s="668"/>
      <c r="K73" s="668"/>
      <c r="L73" s="668"/>
      <c r="M73" s="668"/>
      <c r="N73" s="668"/>
      <c r="O73" s="668"/>
      <c r="P73" s="668"/>
      <c r="Q73" s="668"/>
      <c r="R73" s="668"/>
      <c r="S73" s="668"/>
      <c r="T73" s="668"/>
      <c r="U73" s="668"/>
      <c r="V73" s="668"/>
      <c r="W73" s="668"/>
      <c r="X73" s="668"/>
      <c r="Y73" s="668"/>
      <c r="Z73" s="668"/>
      <c r="AA73" s="668"/>
      <c r="AB73" s="668"/>
      <c r="AC73" s="668"/>
      <c r="AD73" s="668"/>
      <c r="AE73" s="668"/>
      <c r="AF73" s="668"/>
      <c r="AG73" s="668"/>
      <c r="AH73" s="668"/>
      <c r="AI73" s="668"/>
      <c r="AJ73" s="668"/>
      <c r="AK73" s="668"/>
      <c r="AL73" s="668"/>
      <c r="AM73" s="668"/>
      <c r="AN73" s="668"/>
      <c r="AO73" s="668"/>
      <c r="AP73" s="668"/>
      <c r="AQ73" s="668"/>
      <c r="AR73" s="668"/>
      <c r="AS73" s="668"/>
      <c r="AT73" s="668"/>
      <c r="AU73" s="668"/>
      <c r="AV73" s="668"/>
      <c r="AW73" s="668"/>
      <c r="AX73" s="668"/>
      <c r="AY73" s="668"/>
      <c r="AZ73" s="668"/>
      <c r="BA73" s="668"/>
      <c r="BB73" s="668"/>
      <c r="BC73" s="668"/>
      <c r="BD73" s="668"/>
      <c r="BE73" s="668"/>
      <c r="BF73" s="668"/>
      <c r="BG73" s="668"/>
      <c r="BH73" s="668"/>
      <c r="BI73" s="668"/>
      <c r="BJ73" s="668"/>
      <c r="BK73" s="668"/>
      <c r="BL73" s="668"/>
      <c r="BM73" s="668"/>
      <c r="BN73" s="668"/>
      <c r="BO73" s="668"/>
      <c r="BP73" s="668"/>
      <c r="BQ73" s="668"/>
      <c r="BR73" s="668"/>
      <c r="BS73" s="668"/>
      <c r="BT73" s="668"/>
      <c r="BU73" s="668"/>
      <c r="BV73" s="668"/>
      <c r="BW73" s="668"/>
      <c r="BX73" s="668"/>
      <c r="BY73" s="668"/>
      <c r="BZ73" s="668"/>
      <c r="CA73" s="668"/>
      <c r="CB73" s="668"/>
      <c r="CC73" s="668"/>
      <c r="CD73" s="668"/>
      <c r="CE73" s="668"/>
      <c r="CF73" s="668"/>
      <c r="CG73" s="668"/>
      <c r="CH73" s="668"/>
      <c r="CI73" s="668"/>
      <c r="CJ73" s="668"/>
      <c r="CK73" s="668"/>
      <c r="CL73" s="668"/>
      <c r="CM73" s="668"/>
      <c r="CN73" s="668"/>
      <c r="CO73" s="668"/>
      <c r="CP73" s="668"/>
      <c r="CQ73" s="668"/>
      <c r="CR73" s="668"/>
      <c r="CS73" s="668"/>
      <c r="CT73" s="668"/>
      <c r="CU73" s="668"/>
      <c r="CV73" s="668"/>
      <c r="CW73" s="668"/>
      <c r="CX73" s="668"/>
      <c r="CY73" s="668"/>
      <c r="CZ73" s="669"/>
      <c r="DA73" s="670"/>
      <c r="DB73" s="670"/>
      <c r="DC73" s="670"/>
      <c r="DD73" s="671"/>
      <c r="DE73" s="665" t="str">
        <f t="shared" si="50"/>
        <v>15</v>
      </c>
      <c r="DF73" s="638"/>
    </row>
    <row r="74" ht="12.0" customHeight="1">
      <c r="A74" s="605"/>
      <c r="B74" s="605"/>
      <c r="C74" s="293"/>
      <c r="D74" s="678"/>
      <c r="E74" s="646" t="s">
        <v>653</v>
      </c>
      <c r="F74" s="673"/>
      <c r="G74" s="673"/>
      <c r="H74" s="673"/>
      <c r="I74" s="673"/>
      <c r="J74" s="673"/>
      <c r="K74" s="673"/>
      <c r="L74" s="673"/>
      <c r="M74" s="673"/>
      <c r="N74" s="673"/>
      <c r="O74" s="673"/>
      <c r="P74" s="673"/>
      <c r="Q74" s="673"/>
      <c r="R74" s="673"/>
      <c r="S74" s="673"/>
      <c r="T74" s="673"/>
      <c r="U74" s="673"/>
      <c r="V74" s="673"/>
      <c r="W74" s="673"/>
      <c r="X74" s="673"/>
      <c r="Y74" s="673"/>
      <c r="Z74" s="673"/>
      <c r="AA74" s="673"/>
      <c r="AB74" s="673"/>
      <c r="AC74" s="673"/>
      <c r="AD74" s="673"/>
      <c r="AE74" s="673"/>
      <c r="AF74" s="673"/>
      <c r="AG74" s="673"/>
      <c r="AH74" s="673"/>
      <c r="AI74" s="673"/>
      <c r="AJ74" s="673"/>
      <c r="AK74" s="673"/>
      <c r="AL74" s="673"/>
      <c r="AM74" s="673"/>
      <c r="AN74" s="673"/>
      <c r="AO74" s="673"/>
      <c r="AP74" s="673"/>
      <c r="AQ74" s="673"/>
      <c r="AR74" s="673"/>
      <c r="AS74" s="673"/>
      <c r="AT74" s="673"/>
      <c r="AU74" s="673"/>
      <c r="AV74" s="673"/>
      <c r="AW74" s="673"/>
      <c r="AX74" s="673"/>
      <c r="AY74" s="673"/>
      <c r="AZ74" s="673"/>
      <c r="BA74" s="673"/>
      <c r="BB74" s="673"/>
      <c r="BC74" s="673"/>
      <c r="BD74" s="673"/>
      <c r="BE74" s="673"/>
      <c r="BF74" s="673"/>
      <c r="BG74" s="673"/>
      <c r="BH74" s="673"/>
      <c r="BI74" s="673"/>
      <c r="BJ74" s="673"/>
      <c r="BK74" s="673"/>
      <c r="BL74" s="673"/>
      <c r="BM74" s="673"/>
      <c r="BN74" s="673"/>
      <c r="BO74" s="673"/>
      <c r="BP74" s="673"/>
      <c r="BQ74" s="673"/>
      <c r="BR74" s="673"/>
      <c r="BS74" s="673"/>
      <c r="BT74" s="673"/>
      <c r="BU74" s="673"/>
      <c r="BV74" s="673"/>
      <c r="BW74" s="673"/>
      <c r="BX74" s="673"/>
      <c r="BY74" s="673"/>
      <c r="BZ74" s="673"/>
      <c r="CA74" s="673"/>
      <c r="CB74" s="673"/>
      <c r="CC74" s="673"/>
      <c r="CD74" s="673"/>
      <c r="CE74" s="673"/>
      <c r="CF74" s="673"/>
      <c r="CG74" s="673"/>
      <c r="CH74" s="673"/>
      <c r="CI74" s="673"/>
      <c r="CJ74" s="673"/>
      <c r="CK74" s="673"/>
      <c r="CL74" s="673"/>
      <c r="CM74" s="673"/>
      <c r="CN74" s="673"/>
      <c r="CO74" s="673"/>
      <c r="CP74" s="673"/>
      <c r="CQ74" s="673"/>
      <c r="CR74" s="673"/>
      <c r="CS74" s="673"/>
      <c r="CT74" s="673"/>
      <c r="CU74" s="673"/>
      <c r="CV74" s="673"/>
      <c r="CW74" s="673"/>
      <c r="CX74" s="673"/>
      <c r="CY74" s="673"/>
      <c r="CZ74" s="673"/>
      <c r="DA74" s="648"/>
      <c r="DB74" s="648"/>
      <c r="DC74" s="648"/>
      <c r="DD74" s="647"/>
      <c r="DE74" s="665" t="str">
        <f t="shared" si="50"/>
        <v>0</v>
      </c>
      <c r="DF74" s="648"/>
    </row>
    <row r="75" ht="12.0" customHeight="1">
      <c r="A75" s="605"/>
      <c r="B75" s="605"/>
      <c r="C75" s="657" t="str">
        <f>C72+1</f>
        <v>23</v>
      </c>
      <c r="D75" s="658">
        <v>45116.0</v>
      </c>
      <c r="E75" s="659" t="s">
        <v>651</v>
      </c>
      <c r="F75" s="673">
        <v>2.0</v>
      </c>
      <c r="G75" s="673"/>
      <c r="H75" s="673"/>
      <c r="I75" s="673"/>
      <c r="J75" s="673"/>
      <c r="K75" s="673"/>
      <c r="L75" s="673">
        <v>2.0</v>
      </c>
      <c r="M75" s="673"/>
      <c r="N75" s="673"/>
      <c r="O75" s="673"/>
      <c r="P75" s="673"/>
      <c r="Q75" s="673"/>
      <c r="R75" s="673"/>
      <c r="S75" s="673"/>
      <c r="T75" s="673"/>
      <c r="U75" s="673"/>
      <c r="V75" s="673">
        <v>2.0</v>
      </c>
      <c r="W75" s="673"/>
      <c r="X75" s="673"/>
      <c r="Y75" s="673"/>
      <c r="Z75" s="673"/>
      <c r="AA75" s="673"/>
      <c r="AB75" s="673"/>
      <c r="AC75" s="673"/>
      <c r="AD75" s="673"/>
      <c r="AE75" s="673"/>
      <c r="AF75" s="673"/>
      <c r="AG75" s="673"/>
      <c r="AH75" s="673">
        <v>2.0</v>
      </c>
      <c r="AI75" s="673"/>
      <c r="AJ75" s="673"/>
      <c r="AK75" s="673"/>
      <c r="AL75" s="673">
        <v>2.0</v>
      </c>
      <c r="AM75" s="673"/>
      <c r="AN75" s="673"/>
      <c r="AO75" s="673"/>
      <c r="AP75" s="673"/>
      <c r="AQ75" s="673"/>
      <c r="AR75" s="673"/>
      <c r="AS75" s="673"/>
      <c r="AT75" s="673"/>
      <c r="AU75" s="673"/>
      <c r="AV75" s="673"/>
      <c r="AW75" s="673"/>
      <c r="AX75" s="673"/>
      <c r="AY75" s="673"/>
      <c r="AZ75" s="673"/>
      <c r="BA75" s="673"/>
      <c r="BB75" s="673"/>
      <c r="BC75" s="673"/>
      <c r="BD75" s="673"/>
      <c r="BE75" s="673"/>
      <c r="BF75" s="673"/>
      <c r="BG75" s="673"/>
      <c r="BH75" s="673"/>
      <c r="BI75" s="673"/>
      <c r="BJ75" s="673"/>
      <c r="BK75" s="673"/>
      <c r="BL75" s="673"/>
      <c r="BM75" s="673"/>
      <c r="BN75" s="673"/>
      <c r="BO75" s="673"/>
      <c r="BP75" s="673"/>
      <c r="BQ75" s="673"/>
      <c r="BR75" s="673"/>
      <c r="BS75" s="673"/>
      <c r="BT75" s="673"/>
      <c r="BU75" s="673"/>
      <c r="BV75" s="673"/>
      <c r="BW75" s="673"/>
      <c r="BX75" s="673"/>
      <c r="BY75" s="673"/>
      <c r="BZ75" s="673"/>
      <c r="CA75" s="673"/>
      <c r="CB75" s="673"/>
      <c r="CC75" s="673"/>
      <c r="CD75" s="673"/>
      <c r="CE75" s="673"/>
      <c r="CF75" s="673"/>
      <c r="CG75" s="673"/>
      <c r="CH75" s="673"/>
      <c r="CI75" s="673"/>
      <c r="CJ75" s="673"/>
      <c r="CK75" s="673"/>
      <c r="CL75" s="673"/>
      <c r="CM75" s="673"/>
      <c r="CN75" s="673"/>
      <c r="CO75" s="673"/>
      <c r="CP75" s="673"/>
      <c r="CQ75" s="673"/>
      <c r="CR75" s="673"/>
      <c r="CS75" s="673"/>
      <c r="CT75" s="673"/>
      <c r="CU75" s="673"/>
      <c r="CV75" s="673"/>
      <c r="CW75" s="673"/>
      <c r="CX75" s="673"/>
      <c r="CY75" s="673"/>
      <c r="CZ75" s="662"/>
      <c r="DA75" s="663"/>
      <c r="DB75" s="663"/>
      <c r="DC75" s="663"/>
      <c r="DD75" s="664"/>
      <c r="DE75" s="665" t="str">
        <f t="shared" si="50"/>
        <v>10</v>
      </c>
      <c r="DF75" s="638"/>
    </row>
    <row r="76" ht="12.0" customHeight="1">
      <c r="A76" s="605"/>
      <c r="B76" s="605"/>
      <c r="C76" s="580"/>
      <c r="D76" s="666" t="s">
        <v>676</v>
      </c>
      <c r="E76" s="667" t="s">
        <v>652</v>
      </c>
      <c r="F76" s="668"/>
      <c r="G76" s="668"/>
      <c r="H76" s="668"/>
      <c r="I76" s="668"/>
      <c r="J76" s="668"/>
      <c r="K76" s="668"/>
      <c r="L76" s="668"/>
      <c r="M76" s="668"/>
      <c r="N76" s="668"/>
      <c r="O76" s="668"/>
      <c r="P76" s="668"/>
      <c r="Q76" s="668"/>
      <c r="R76" s="668"/>
      <c r="S76" s="668"/>
      <c r="T76" s="668"/>
      <c r="U76" s="668"/>
      <c r="V76" s="668"/>
      <c r="W76" s="668"/>
      <c r="X76" s="668"/>
      <c r="Y76" s="668"/>
      <c r="Z76" s="668"/>
      <c r="AA76" s="668"/>
      <c r="AB76" s="668"/>
      <c r="AC76" s="668"/>
      <c r="AD76" s="668"/>
      <c r="AE76" s="668"/>
      <c r="AF76" s="668"/>
      <c r="AG76" s="668"/>
      <c r="AH76" s="668"/>
      <c r="AI76" s="668"/>
      <c r="AJ76" s="668"/>
      <c r="AK76" s="668"/>
      <c r="AL76" s="668"/>
      <c r="AM76" s="668"/>
      <c r="AN76" s="668"/>
      <c r="AO76" s="668"/>
      <c r="AP76" s="668"/>
      <c r="AQ76" s="668"/>
      <c r="AR76" s="668"/>
      <c r="AS76" s="668"/>
      <c r="AT76" s="668"/>
      <c r="AU76" s="668"/>
      <c r="AV76" s="668"/>
      <c r="AW76" s="668"/>
      <c r="AX76" s="668"/>
      <c r="AY76" s="668"/>
      <c r="AZ76" s="668"/>
      <c r="BA76" s="668"/>
      <c r="BB76" s="668"/>
      <c r="BC76" s="668"/>
      <c r="BD76" s="668"/>
      <c r="BE76" s="668"/>
      <c r="BF76" s="668"/>
      <c r="BG76" s="668"/>
      <c r="BH76" s="668"/>
      <c r="BI76" s="668"/>
      <c r="BJ76" s="668"/>
      <c r="BK76" s="668"/>
      <c r="BL76" s="668"/>
      <c r="BM76" s="668"/>
      <c r="BN76" s="668"/>
      <c r="BO76" s="668"/>
      <c r="BP76" s="668"/>
      <c r="BQ76" s="668"/>
      <c r="BR76" s="668"/>
      <c r="BS76" s="668"/>
      <c r="BT76" s="668"/>
      <c r="BU76" s="668"/>
      <c r="BV76" s="668"/>
      <c r="BW76" s="668"/>
      <c r="BX76" s="668"/>
      <c r="BY76" s="668"/>
      <c r="BZ76" s="668"/>
      <c r="CA76" s="668"/>
      <c r="CB76" s="668"/>
      <c r="CC76" s="668"/>
      <c r="CD76" s="668"/>
      <c r="CE76" s="668"/>
      <c r="CF76" s="668"/>
      <c r="CG76" s="668"/>
      <c r="CH76" s="668"/>
      <c r="CI76" s="668"/>
      <c r="CJ76" s="668"/>
      <c r="CK76" s="668"/>
      <c r="CL76" s="668"/>
      <c r="CM76" s="668"/>
      <c r="CN76" s="668"/>
      <c r="CO76" s="668"/>
      <c r="CP76" s="668"/>
      <c r="CQ76" s="668"/>
      <c r="CR76" s="668"/>
      <c r="CS76" s="668"/>
      <c r="CT76" s="668"/>
      <c r="CU76" s="668"/>
      <c r="CV76" s="668"/>
      <c r="CW76" s="668"/>
      <c r="CX76" s="668"/>
      <c r="CY76" s="668"/>
      <c r="CZ76" s="669"/>
      <c r="DA76" s="670"/>
      <c r="DB76" s="670"/>
      <c r="DC76" s="670"/>
      <c r="DD76" s="671"/>
      <c r="DE76" s="665" t="str">
        <f t="shared" si="50"/>
        <v>0</v>
      </c>
      <c r="DF76" s="638"/>
    </row>
    <row r="77" ht="12.0" customHeight="1">
      <c r="A77" s="605"/>
      <c r="B77" s="605"/>
      <c r="C77" s="293"/>
      <c r="D77" s="678"/>
      <c r="E77" s="646" t="s">
        <v>653</v>
      </c>
      <c r="F77" s="673"/>
      <c r="G77" s="673"/>
      <c r="H77" s="673"/>
      <c r="I77" s="673"/>
      <c r="J77" s="673"/>
      <c r="K77" s="673"/>
      <c r="L77" s="673"/>
      <c r="M77" s="673"/>
      <c r="N77" s="673"/>
      <c r="O77" s="673"/>
      <c r="P77" s="673"/>
      <c r="Q77" s="673"/>
      <c r="R77" s="673"/>
      <c r="S77" s="673"/>
      <c r="T77" s="673"/>
      <c r="U77" s="673"/>
      <c r="V77" s="673"/>
      <c r="W77" s="673"/>
      <c r="X77" s="673"/>
      <c r="Y77" s="673"/>
      <c r="Z77" s="673"/>
      <c r="AA77" s="673"/>
      <c r="AB77" s="673"/>
      <c r="AC77" s="673"/>
      <c r="AD77" s="673"/>
      <c r="AE77" s="673"/>
      <c r="AF77" s="673"/>
      <c r="AG77" s="673"/>
      <c r="AH77" s="673"/>
      <c r="AI77" s="673"/>
      <c r="AJ77" s="673"/>
      <c r="AK77" s="673"/>
      <c r="AL77" s="673"/>
      <c r="AM77" s="673"/>
      <c r="AN77" s="673"/>
      <c r="AO77" s="673"/>
      <c r="AP77" s="673"/>
      <c r="AQ77" s="673"/>
      <c r="AR77" s="673"/>
      <c r="AS77" s="673"/>
      <c r="AT77" s="673"/>
      <c r="AU77" s="673"/>
      <c r="AV77" s="673"/>
      <c r="AW77" s="673"/>
      <c r="AX77" s="673"/>
      <c r="AY77" s="673"/>
      <c r="AZ77" s="673"/>
      <c r="BA77" s="673"/>
      <c r="BB77" s="673"/>
      <c r="BC77" s="673"/>
      <c r="BD77" s="673"/>
      <c r="BE77" s="673"/>
      <c r="BF77" s="673"/>
      <c r="BG77" s="673"/>
      <c r="BH77" s="673"/>
      <c r="BI77" s="673"/>
      <c r="BJ77" s="673"/>
      <c r="BK77" s="673"/>
      <c r="BL77" s="673"/>
      <c r="BM77" s="673"/>
      <c r="BN77" s="673"/>
      <c r="BO77" s="673"/>
      <c r="BP77" s="673"/>
      <c r="BQ77" s="673"/>
      <c r="BR77" s="673"/>
      <c r="BS77" s="673"/>
      <c r="BT77" s="673"/>
      <c r="BU77" s="673"/>
      <c r="BV77" s="673"/>
      <c r="BW77" s="673"/>
      <c r="BX77" s="673"/>
      <c r="BY77" s="673"/>
      <c r="BZ77" s="673"/>
      <c r="CA77" s="673"/>
      <c r="CB77" s="673"/>
      <c r="CC77" s="673"/>
      <c r="CD77" s="673"/>
      <c r="CE77" s="673"/>
      <c r="CF77" s="673"/>
      <c r="CG77" s="673"/>
      <c r="CH77" s="673"/>
      <c r="CI77" s="673"/>
      <c r="CJ77" s="673"/>
      <c r="CK77" s="673"/>
      <c r="CL77" s="673"/>
      <c r="CM77" s="673"/>
      <c r="CN77" s="673"/>
      <c r="CO77" s="673"/>
      <c r="CP77" s="673"/>
      <c r="CQ77" s="673"/>
      <c r="CR77" s="673"/>
      <c r="CS77" s="673"/>
      <c r="CT77" s="673"/>
      <c r="CU77" s="673"/>
      <c r="CV77" s="673"/>
      <c r="CW77" s="673"/>
      <c r="CX77" s="673"/>
      <c r="CY77" s="673"/>
      <c r="CZ77" s="673"/>
      <c r="DA77" s="648"/>
      <c r="DB77" s="648"/>
      <c r="DC77" s="648"/>
      <c r="DD77" s="647"/>
      <c r="DE77" s="665" t="str">
        <f t="shared" si="50"/>
        <v>0</v>
      </c>
      <c r="DF77" s="648"/>
    </row>
    <row r="78" ht="12.0" customHeight="1">
      <c r="A78" s="605"/>
      <c r="B78" s="605"/>
      <c r="C78" s="657" t="str">
        <f>C75+1</f>
        <v>24</v>
      </c>
      <c r="D78" s="658">
        <v>45125.0</v>
      </c>
      <c r="E78" s="659" t="s">
        <v>651</v>
      </c>
      <c r="F78" s="673">
        <v>2.0</v>
      </c>
      <c r="G78" s="673"/>
      <c r="H78" s="673"/>
      <c r="I78" s="673"/>
      <c r="J78" s="673"/>
      <c r="K78" s="673"/>
      <c r="L78" s="673">
        <v>2.0</v>
      </c>
      <c r="M78" s="673"/>
      <c r="N78" s="673"/>
      <c r="O78" s="673"/>
      <c r="P78" s="673"/>
      <c r="Q78" s="673"/>
      <c r="R78" s="673"/>
      <c r="S78" s="673"/>
      <c r="T78" s="673"/>
      <c r="U78" s="673"/>
      <c r="V78" s="673">
        <v>2.0</v>
      </c>
      <c r="W78" s="673"/>
      <c r="X78" s="673"/>
      <c r="Y78" s="673"/>
      <c r="Z78" s="673"/>
      <c r="AA78" s="673"/>
      <c r="AB78" s="673"/>
      <c r="AC78" s="673"/>
      <c r="AD78" s="673"/>
      <c r="AE78" s="673"/>
      <c r="AF78" s="673"/>
      <c r="AG78" s="673"/>
      <c r="AH78" s="673">
        <v>2.0</v>
      </c>
      <c r="AI78" s="673"/>
      <c r="AJ78" s="673"/>
      <c r="AK78" s="673"/>
      <c r="AL78" s="673">
        <v>2.0</v>
      </c>
      <c r="AM78" s="673"/>
      <c r="AN78" s="673"/>
      <c r="AO78" s="673"/>
      <c r="AP78" s="673"/>
      <c r="AQ78" s="673"/>
      <c r="AR78" s="673"/>
      <c r="AS78" s="673"/>
      <c r="AT78" s="673"/>
      <c r="AU78" s="673"/>
      <c r="AV78" s="673"/>
      <c r="AW78" s="673"/>
      <c r="AX78" s="673"/>
      <c r="AY78" s="673"/>
      <c r="AZ78" s="673"/>
      <c r="BA78" s="673"/>
      <c r="BB78" s="673"/>
      <c r="BC78" s="673"/>
      <c r="BD78" s="673"/>
      <c r="BE78" s="673"/>
      <c r="BF78" s="673"/>
      <c r="BG78" s="673"/>
      <c r="BH78" s="673"/>
      <c r="BI78" s="673"/>
      <c r="BJ78" s="673"/>
      <c r="BK78" s="673"/>
      <c r="BL78" s="673"/>
      <c r="BM78" s="673"/>
      <c r="BN78" s="673"/>
      <c r="BO78" s="673"/>
      <c r="BP78" s="673"/>
      <c r="BQ78" s="673"/>
      <c r="BR78" s="673"/>
      <c r="BS78" s="673"/>
      <c r="BT78" s="673"/>
      <c r="BU78" s="673"/>
      <c r="BV78" s="673"/>
      <c r="BW78" s="673"/>
      <c r="BX78" s="673"/>
      <c r="BY78" s="673"/>
      <c r="BZ78" s="673"/>
      <c r="CA78" s="673"/>
      <c r="CB78" s="673"/>
      <c r="CC78" s="673"/>
      <c r="CD78" s="673"/>
      <c r="CE78" s="673"/>
      <c r="CF78" s="673"/>
      <c r="CG78" s="673"/>
      <c r="CH78" s="673"/>
      <c r="CI78" s="673"/>
      <c r="CJ78" s="673"/>
      <c r="CK78" s="673"/>
      <c r="CL78" s="673"/>
      <c r="CM78" s="673"/>
      <c r="CN78" s="673"/>
      <c r="CO78" s="673"/>
      <c r="CP78" s="673"/>
      <c r="CQ78" s="673"/>
      <c r="CR78" s="673"/>
      <c r="CS78" s="673"/>
      <c r="CT78" s="673"/>
      <c r="CU78" s="673"/>
      <c r="CV78" s="673"/>
      <c r="CW78" s="673"/>
      <c r="CX78" s="673"/>
      <c r="CY78" s="673"/>
      <c r="CZ78" s="662"/>
      <c r="DA78" s="663"/>
      <c r="DB78" s="663"/>
      <c r="DC78" s="663"/>
      <c r="DD78" s="664"/>
      <c r="DE78" s="665" t="str">
        <f t="shared" si="50"/>
        <v>10</v>
      </c>
      <c r="DF78" s="638"/>
    </row>
    <row r="79" ht="12.0" customHeight="1">
      <c r="A79" s="605"/>
      <c r="B79" s="605"/>
      <c r="C79" s="580"/>
      <c r="D79" s="666"/>
      <c r="E79" s="667" t="s">
        <v>652</v>
      </c>
      <c r="F79" s="668"/>
      <c r="G79" s="668"/>
      <c r="H79" s="668"/>
      <c r="I79" s="668"/>
      <c r="J79" s="668"/>
      <c r="K79" s="668"/>
      <c r="L79" s="668"/>
      <c r="M79" s="668"/>
      <c r="N79" s="668"/>
      <c r="O79" s="668"/>
      <c r="P79" s="668"/>
      <c r="Q79" s="668"/>
      <c r="R79" s="668"/>
      <c r="S79" s="668"/>
      <c r="T79" s="668"/>
      <c r="U79" s="668"/>
      <c r="V79" s="668"/>
      <c r="W79" s="668"/>
      <c r="X79" s="668"/>
      <c r="Y79" s="668"/>
      <c r="Z79" s="668"/>
      <c r="AA79" s="668"/>
      <c r="AB79" s="668"/>
      <c r="AC79" s="668"/>
      <c r="AD79" s="668"/>
      <c r="AE79" s="668"/>
      <c r="AF79" s="668"/>
      <c r="AG79" s="668"/>
      <c r="AH79" s="668"/>
      <c r="AI79" s="668"/>
      <c r="AJ79" s="668"/>
      <c r="AK79" s="668"/>
      <c r="AL79" s="668"/>
      <c r="AM79" s="668"/>
      <c r="AN79" s="668"/>
      <c r="AO79" s="668"/>
      <c r="AP79" s="668"/>
      <c r="AQ79" s="668"/>
      <c r="AR79" s="668"/>
      <c r="AS79" s="668"/>
      <c r="AT79" s="668"/>
      <c r="AU79" s="668"/>
      <c r="AV79" s="668"/>
      <c r="AW79" s="668"/>
      <c r="AX79" s="668"/>
      <c r="AY79" s="668"/>
      <c r="AZ79" s="668"/>
      <c r="BA79" s="668"/>
      <c r="BB79" s="668"/>
      <c r="BC79" s="668"/>
      <c r="BD79" s="668"/>
      <c r="BE79" s="668"/>
      <c r="BF79" s="668"/>
      <c r="BG79" s="668"/>
      <c r="BH79" s="668"/>
      <c r="BI79" s="668"/>
      <c r="BJ79" s="668"/>
      <c r="BK79" s="668"/>
      <c r="BL79" s="668"/>
      <c r="BM79" s="668"/>
      <c r="BN79" s="668"/>
      <c r="BO79" s="668"/>
      <c r="BP79" s="668"/>
      <c r="BQ79" s="668"/>
      <c r="BR79" s="668"/>
      <c r="BS79" s="668"/>
      <c r="BT79" s="668"/>
      <c r="BU79" s="668"/>
      <c r="BV79" s="668"/>
      <c r="BW79" s="668"/>
      <c r="BX79" s="668"/>
      <c r="BY79" s="668"/>
      <c r="BZ79" s="668"/>
      <c r="CA79" s="668"/>
      <c r="CB79" s="668"/>
      <c r="CC79" s="668"/>
      <c r="CD79" s="668"/>
      <c r="CE79" s="668"/>
      <c r="CF79" s="668"/>
      <c r="CG79" s="668"/>
      <c r="CH79" s="668"/>
      <c r="CI79" s="668"/>
      <c r="CJ79" s="668"/>
      <c r="CK79" s="668"/>
      <c r="CL79" s="668"/>
      <c r="CM79" s="668"/>
      <c r="CN79" s="668"/>
      <c r="CO79" s="668"/>
      <c r="CP79" s="668"/>
      <c r="CQ79" s="668"/>
      <c r="CR79" s="668"/>
      <c r="CS79" s="668"/>
      <c r="CT79" s="668"/>
      <c r="CU79" s="668"/>
      <c r="CV79" s="668"/>
      <c r="CW79" s="668"/>
      <c r="CX79" s="668"/>
      <c r="CY79" s="668"/>
      <c r="CZ79" s="669"/>
      <c r="DA79" s="670"/>
      <c r="DB79" s="670"/>
      <c r="DC79" s="670"/>
      <c r="DD79" s="671"/>
      <c r="DE79" s="665" t="str">
        <f t="shared" si="50"/>
        <v>0</v>
      </c>
      <c r="DF79" s="638"/>
    </row>
    <row r="80" ht="12.0" customHeight="1">
      <c r="A80" s="605"/>
      <c r="B80" s="605"/>
      <c r="C80" s="293"/>
      <c r="D80" s="678"/>
      <c r="E80" s="646" t="s">
        <v>653</v>
      </c>
      <c r="F80" s="673"/>
      <c r="G80" s="673"/>
      <c r="H80" s="673"/>
      <c r="I80" s="673"/>
      <c r="J80" s="673"/>
      <c r="K80" s="673"/>
      <c r="L80" s="673"/>
      <c r="M80" s="673"/>
      <c r="N80" s="673"/>
      <c r="O80" s="673"/>
      <c r="P80" s="673"/>
      <c r="Q80" s="673"/>
      <c r="R80" s="673"/>
      <c r="S80" s="673"/>
      <c r="T80" s="673"/>
      <c r="U80" s="673"/>
      <c r="V80" s="673"/>
      <c r="W80" s="673"/>
      <c r="X80" s="673"/>
      <c r="Y80" s="673"/>
      <c r="Z80" s="673"/>
      <c r="AA80" s="673"/>
      <c r="AB80" s="673"/>
      <c r="AC80" s="673"/>
      <c r="AD80" s="673"/>
      <c r="AE80" s="673"/>
      <c r="AF80" s="673"/>
      <c r="AG80" s="673"/>
      <c r="AH80" s="673"/>
      <c r="AI80" s="673"/>
      <c r="AJ80" s="673"/>
      <c r="AK80" s="673"/>
      <c r="AL80" s="673"/>
      <c r="AM80" s="673"/>
      <c r="AN80" s="673"/>
      <c r="AO80" s="673"/>
      <c r="AP80" s="673"/>
      <c r="AQ80" s="673"/>
      <c r="AR80" s="673"/>
      <c r="AS80" s="673"/>
      <c r="AT80" s="673"/>
      <c r="AU80" s="673"/>
      <c r="AV80" s="673"/>
      <c r="AW80" s="673"/>
      <c r="AX80" s="673"/>
      <c r="AY80" s="673"/>
      <c r="AZ80" s="673"/>
      <c r="BA80" s="673"/>
      <c r="BB80" s="673"/>
      <c r="BC80" s="673"/>
      <c r="BD80" s="673"/>
      <c r="BE80" s="673"/>
      <c r="BF80" s="673"/>
      <c r="BG80" s="673"/>
      <c r="BH80" s="673"/>
      <c r="BI80" s="673"/>
      <c r="BJ80" s="673"/>
      <c r="BK80" s="673"/>
      <c r="BL80" s="673"/>
      <c r="BM80" s="673"/>
      <c r="BN80" s="673"/>
      <c r="BO80" s="673"/>
      <c r="BP80" s="673"/>
      <c r="BQ80" s="673"/>
      <c r="BR80" s="673"/>
      <c r="BS80" s="673"/>
      <c r="BT80" s="673"/>
      <c r="BU80" s="673"/>
      <c r="BV80" s="673"/>
      <c r="BW80" s="673"/>
      <c r="BX80" s="673"/>
      <c r="BY80" s="673"/>
      <c r="BZ80" s="673"/>
      <c r="CA80" s="673"/>
      <c r="CB80" s="673"/>
      <c r="CC80" s="673"/>
      <c r="CD80" s="673"/>
      <c r="CE80" s="673"/>
      <c r="CF80" s="673"/>
      <c r="CG80" s="673"/>
      <c r="CH80" s="673"/>
      <c r="CI80" s="673"/>
      <c r="CJ80" s="673"/>
      <c r="CK80" s="673"/>
      <c r="CL80" s="673"/>
      <c r="CM80" s="673"/>
      <c r="CN80" s="673"/>
      <c r="CO80" s="673"/>
      <c r="CP80" s="673"/>
      <c r="CQ80" s="673"/>
      <c r="CR80" s="673"/>
      <c r="CS80" s="673"/>
      <c r="CT80" s="673"/>
      <c r="CU80" s="673"/>
      <c r="CV80" s="673"/>
      <c r="CW80" s="673"/>
      <c r="CX80" s="673"/>
      <c r="CY80" s="673"/>
      <c r="CZ80" s="673"/>
      <c r="DA80" s="648"/>
      <c r="DB80" s="648"/>
      <c r="DC80" s="648"/>
      <c r="DD80" s="647"/>
      <c r="DE80" s="665" t="str">
        <f t="shared" si="50"/>
        <v>0</v>
      </c>
      <c r="DF80" s="648"/>
    </row>
    <row r="81" ht="12.0" customHeight="1">
      <c r="A81" s="605"/>
      <c r="B81" s="605"/>
      <c r="C81" s="657" t="str">
        <f>C78+1</f>
        <v>25</v>
      </c>
      <c r="D81" s="658">
        <v>45133.0</v>
      </c>
      <c r="E81" s="659" t="s">
        <v>651</v>
      </c>
      <c r="F81" s="673">
        <v>3.0</v>
      </c>
      <c r="G81" s="673"/>
      <c r="H81" s="673"/>
      <c r="I81" s="673"/>
      <c r="J81" s="673"/>
      <c r="K81" s="673"/>
      <c r="L81" s="673"/>
      <c r="M81" s="673"/>
      <c r="N81" s="673"/>
      <c r="O81" s="673"/>
      <c r="P81" s="673"/>
      <c r="Q81" s="673"/>
      <c r="R81" s="673"/>
      <c r="S81" s="673"/>
      <c r="T81" s="673"/>
      <c r="U81" s="673"/>
      <c r="V81" s="673"/>
      <c r="W81" s="673"/>
      <c r="X81" s="673"/>
      <c r="Y81" s="673"/>
      <c r="Z81" s="673"/>
      <c r="AA81" s="673"/>
      <c r="AB81" s="673"/>
      <c r="AC81" s="673"/>
      <c r="AD81" s="673"/>
      <c r="AE81" s="673"/>
      <c r="AF81" s="673">
        <v>5.0</v>
      </c>
      <c r="AG81" s="673"/>
      <c r="AH81" s="673"/>
      <c r="AI81" s="673"/>
      <c r="AJ81" s="673"/>
      <c r="AK81" s="673"/>
      <c r="AL81" s="673"/>
      <c r="AM81" s="673"/>
      <c r="AN81" s="673"/>
      <c r="AO81" s="673"/>
      <c r="AP81" s="673"/>
      <c r="AQ81" s="673"/>
      <c r="AR81" s="673"/>
      <c r="AS81" s="673"/>
      <c r="AT81" s="673"/>
      <c r="AU81" s="673"/>
      <c r="AV81" s="673"/>
      <c r="AW81" s="673"/>
      <c r="AX81" s="673"/>
      <c r="AY81" s="673"/>
      <c r="AZ81" s="673"/>
      <c r="BA81" s="673"/>
      <c r="BB81" s="673"/>
      <c r="BC81" s="673"/>
      <c r="BD81" s="673"/>
      <c r="BE81" s="673"/>
      <c r="BF81" s="673"/>
      <c r="BG81" s="673"/>
      <c r="BH81" s="673"/>
      <c r="BI81" s="673"/>
      <c r="BJ81" s="673"/>
      <c r="BK81" s="673"/>
      <c r="BL81" s="673"/>
      <c r="BM81" s="673"/>
      <c r="BN81" s="673"/>
      <c r="BO81" s="673"/>
      <c r="BP81" s="673"/>
      <c r="BQ81" s="673"/>
      <c r="BR81" s="673"/>
      <c r="BS81" s="673"/>
      <c r="BT81" s="673"/>
      <c r="BU81" s="673"/>
      <c r="BV81" s="673"/>
      <c r="BW81" s="673"/>
      <c r="BX81" s="673"/>
      <c r="BY81" s="673"/>
      <c r="BZ81" s="673"/>
      <c r="CA81" s="673"/>
      <c r="CB81" s="673"/>
      <c r="CC81" s="673"/>
      <c r="CD81" s="673"/>
      <c r="CE81" s="673"/>
      <c r="CF81" s="673"/>
      <c r="CG81" s="673"/>
      <c r="CH81" s="673"/>
      <c r="CI81" s="673"/>
      <c r="CJ81" s="673"/>
      <c r="CK81" s="673"/>
      <c r="CL81" s="673"/>
      <c r="CM81" s="673"/>
      <c r="CN81" s="673"/>
      <c r="CO81" s="673"/>
      <c r="CP81" s="673"/>
      <c r="CQ81" s="673"/>
      <c r="CR81" s="673"/>
      <c r="CS81" s="673"/>
      <c r="CT81" s="673"/>
      <c r="CU81" s="673"/>
      <c r="CV81" s="673"/>
      <c r="CW81" s="673"/>
      <c r="CX81" s="673"/>
      <c r="CY81" s="673"/>
      <c r="CZ81" s="662"/>
      <c r="DA81" s="663"/>
      <c r="DB81" s="663"/>
      <c r="DC81" s="663"/>
      <c r="DD81" s="664"/>
      <c r="DE81" s="665" t="str">
        <f t="shared" si="50"/>
        <v>8</v>
      </c>
      <c r="DF81" s="638"/>
    </row>
    <row r="82" ht="12.0" customHeight="1">
      <c r="A82" s="605"/>
      <c r="B82" s="605"/>
      <c r="C82" s="580"/>
      <c r="D82" s="666" t="s">
        <v>677</v>
      </c>
      <c r="E82" s="667" t="s">
        <v>652</v>
      </c>
      <c r="F82" s="668"/>
      <c r="G82" s="668"/>
      <c r="H82" s="668"/>
      <c r="I82" s="668"/>
      <c r="J82" s="668"/>
      <c r="K82" s="668"/>
      <c r="L82" s="668"/>
      <c r="M82" s="668"/>
      <c r="N82" s="668"/>
      <c r="O82" s="668"/>
      <c r="P82" s="668"/>
      <c r="Q82" s="668"/>
      <c r="R82" s="668"/>
      <c r="S82" s="668"/>
      <c r="T82" s="668"/>
      <c r="U82" s="668"/>
      <c r="V82" s="668"/>
      <c r="W82" s="668"/>
      <c r="X82" s="668"/>
      <c r="Y82" s="668"/>
      <c r="Z82" s="668"/>
      <c r="AA82" s="668"/>
      <c r="AB82" s="668"/>
      <c r="AC82" s="668"/>
      <c r="AD82" s="668"/>
      <c r="AE82" s="668"/>
      <c r="AF82" s="668"/>
      <c r="AG82" s="668"/>
      <c r="AH82" s="668"/>
      <c r="AI82" s="668"/>
      <c r="AJ82" s="668"/>
      <c r="AK82" s="668"/>
      <c r="AL82" s="668"/>
      <c r="AM82" s="668"/>
      <c r="AN82" s="668"/>
      <c r="AO82" s="668"/>
      <c r="AP82" s="668"/>
      <c r="AQ82" s="668"/>
      <c r="AR82" s="668"/>
      <c r="AS82" s="668"/>
      <c r="AT82" s="668"/>
      <c r="AU82" s="668"/>
      <c r="AV82" s="668"/>
      <c r="AW82" s="668"/>
      <c r="AX82" s="668"/>
      <c r="AY82" s="668"/>
      <c r="AZ82" s="668"/>
      <c r="BA82" s="668"/>
      <c r="BB82" s="668"/>
      <c r="BC82" s="668"/>
      <c r="BD82" s="668"/>
      <c r="BE82" s="668"/>
      <c r="BF82" s="668"/>
      <c r="BG82" s="668"/>
      <c r="BH82" s="668"/>
      <c r="BI82" s="668"/>
      <c r="BJ82" s="668"/>
      <c r="BK82" s="668"/>
      <c r="BL82" s="668"/>
      <c r="BM82" s="668"/>
      <c r="BN82" s="668"/>
      <c r="BO82" s="668"/>
      <c r="BP82" s="668"/>
      <c r="BQ82" s="668"/>
      <c r="BR82" s="668"/>
      <c r="BS82" s="668"/>
      <c r="BT82" s="668"/>
      <c r="BU82" s="668"/>
      <c r="BV82" s="668"/>
      <c r="BW82" s="668"/>
      <c r="BX82" s="668"/>
      <c r="BY82" s="668"/>
      <c r="BZ82" s="668"/>
      <c r="CA82" s="668"/>
      <c r="CB82" s="668"/>
      <c r="CC82" s="668"/>
      <c r="CD82" s="668"/>
      <c r="CE82" s="668"/>
      <c r="CF82" s="668"/>
      <c r="CG82" s="668"/>
      <c r="CH82" s="668"/>
      <c r="CI82" s="668"/>
      <c r="CJ82" s="668"/>
      <c r="CK82" s="668"/>
      <c r="CL82" s="668"/>
      <c r="CM82" s="668"/>
      <c r="CN82" s="668"/>
      <c r="CO82" s="668"/>
      <c r="CP82" s="668"/>
      <c r="CQ82" s="668"/>
      <c r="CR82" s="668"/>
      <c r="CS82" s="668"/>
      <c r="CT82" s="668"/>
      <c r="CU82" s="668"/>
      <c r="CV82" s="668"/>
      <c r="CW82" s="668"/>
      <c r="CX82" s="668"/>
      <c r="CY82" s="668"/>
      <c r="CZ82" s="669"/>
      <c r="DA82" s="670"/>
      <c r="DB82" s="670"/>
      <c r="DC82" s="670"/>
      <c r="DD82" s="671"/>
      <c r="DE82" s="665" t="str">
        <f t="shared" si="50"/>
        <v>0</v>
      </c>
      <c r="DF82" s="638"/>
    </row>
    <row r="83" ht="12.0" customHeight="1">
      <c r="A83" s="605"/>
      <c r="B83" s="605"/>
      <c r="C83" s="580"/>
      <c r="D83" s="678"/>
      <c r="E83" s="646" t="s">
        <v>653</v>
      </c>
      <c r="F83" s="673"/>
      <c r="G83" s="673"/>
      <c r="H83" s="673"/>
      <c r="I83" s="673"/>
      <c r="J83" s="673"/>
      <c r="K83" s="673"/>
      <c r="L83" s="673"/>
      <c r="M83" s="673"/>
      <c r="N83" s="673"/>
      <c r="O83" s="673"/>
      <c r="P83" s="673"/>
      <c r="Q83" s="673"/>
      <c r="R83" s="673"/>
      <c r="S83" s="673"/>
      <c r="T83" s="673"/>
      <c r="U83" s="673"/>
      <c r="V83" s="673"/>
      <c r="W83" s="673"/>
      <c r="X83" s="673"/>
      <c r="Y83" s="673"/>
      <c r="Z83" s="673"/>
      <c r="AA83" s="673"/>
      <c r="AB83" s="673"/>
      <c r="AC83" s="673"/>
      <c r="AD83" s="673"/>
      <c r="AE83" s="673"/>
      <c r="AF83" s="673"/>
      <c r="AG83" s="673"/>
      <c r="AH83" s="673"/>
      <c r="AI83" s="673"/>
      <c r="AJ83" s="673"/>
      <c r="AK83" s="673"/>
      <c r="AL83" s="673"/>
      <c r="AM83" s="673"/>
      <c r="AN83" s="673"/>
      <c r="AO83" s="673"/>
      <c r="AP83" s="673"/>
      <c r="AQ83" s="673"/>
      <c r="AR83" s="673"/>
      <c r="AS83" s="673"/>
      <c r="AT83" s="673"/>
      <c r="AU83" s="673"/>
      <c r="AV83" s="673"/>
      <c r="AW83" s="673"/>
      <c r="AX83" s="673"/>
      <c r="AY83" s="673"/>
      <c r="AZ83" s="673"/>
      <c r="BA83" s="673"/>
      <c r="BB83" s="673"/>
      <c r="BC83" s="673"/>
      <c r="BD83" s="673"/>
      <c r="BE83" s="673"/>
      <c r="BF83" s="673"/>
      <c r="BG83" s="673"/>
      <c r="BH83" s="673"/>
      <c r="BI83" s="673"/>
      <c r="BJ83" s="673"/>
      <c r="BK83" s="673"/>
      <c r="BL83" s="673"/>
      <c r="BM83" s="673"/>
      <c r="BN83" s="673"/>
      <c r="BO83" s="673"/>
      <c r="BP83" s="673"/>
      <c r="BQ83" s="673"/>
      <c r="BR83" s="673"/>
      <c r="BS83" s="673"/>
      <c r="BT83" s="673"/>
      <c r="BU83" s="673"/>
      <c r="BV83" s="673"/>
      <c r="BW83" s="673"/>
      <c r="BX83" s="673"/>
      <c r="BY83" s="673"/>
      <c r="BZ83" s="673"/>
      <c r="CA83" s="673"/>
      <c r="CB83" s="673"/>
      <c r="CC83" s="673"/>
      <c r="CD83" s="673"/>
      <c r="CE83" s="673"/>
      <c r="CF83" s="673"/>
      <c r="CG83" s="673"/>
      <c r="CH83" s="673"/>
      <c r="CI83" s="673"/>
      <c r="CJ83" s="673"/>
      <c r="CK83" s="673"/>
      <c r="CL83" s="673"/>
      <c r="CM83" s="673"/>
      <c r="CN83" s="673"/>
      <c r="CO83" s="673"/>
      <c r="CP83" s="673"/>
      <c r="CQ83" s="673"/>
      <c r="CR83" s="673"/>
      <c r="CS83" s="673"/>
      <c r="CT83" s="673"/>
      <c r="CU83" s="673"/>
      <c r="CV83" s="673"/>
      <c r="CW83" s="673"/>
      <c r="CX83" s="673"/>
      <c r="CY83" s="673"/>
      <c r="CZ83" s="673"/>
      <c r="DA83" s="648"/>
      <c r="DB83" s="648"/>
      <c r="DC83" s="648"/>
      <c r="DD83" s="647"/>
      <c r="DE83" s="665" t="str">
        <f t="shared" si="50"/>
        <v>0</v>
      </c>
      <c r="DF83" s="648"/>
    </row>
    <row r="84" ht="12.0" customHeight="1">
      <c r="A84" s="605"/>
      <c r="B84" s="605"/>
      <c r="C84" s="657" t="str">
        <f>C81+1</f>
        <v>26</v>
      </c>
      <c r="D84" s="658">
        <v>45141.0</v>
      </c>
      <c r="E84" s="659" t="s">
        <v>651</v>
      </c>
      <c r="F84" s="673">
        <v>4.0</v>
      </c>
      <c r="G84" s="673"/>
      <c r="H84" s="673"/>
      <c r="I84" s="673"/>
      <c r="J84" s="673"/>
      <c r="K84" s="673"/>
      <c r="L84" s="673"/>
      <c r="M84" s="673"/>
      <c r="N84" s="673"/>
      <c r="O84" s="673"/>
      <c r="P84" s="673"/>
      <c r="Q84" s="673"/>
      <c r="R84" s="673"/>
      <c r="S84" s="673"/>
      <c r="T84" s="673"/>
      <c r="U84" s="673"/>
      <c r="V84" s="673"/>
      <c r="W84" s="673"/>
      <c r="X84" s="673"/>
      <c r="Y84" s="673"/>
      <c r="Z84" s="673"/>
      <c r="AA84" s="673"/>
      <c r="AB84" s="673"/>
      <c r="AC84" s="673"/>
      <c r="AD84" s="673"/>
      <c r="AE84" s="673"/>
      <c r="AF84" s="673"/>
      <c r="AG84" s="673"/>
      <c r="AH84" s="673"/>
      <c r="AI84" s="673"/>
      <c r="AJ84" s="673"/>
      <c r="AK84" s="673"/>
      <c r="AL84" s="673"/>
      <c r="AM84" s="673"/>
      <c r="AN84" s="673"/>
      <c r="AO84" s="673"/>
      <c r="AP84" s="673"/>
      <c r="AQ84" s="673"/>
      <c r="AR84" s="673"/>
      <c r="AS84" s="673"/>
      <c r="AT84" s="673"/>
      <c r="AU84" s="673"/>
      <c r="AV84" s="673"/>
      <c r="AW84" s="673"/>
      <c r="AX84" s="673"/>
      <c r="AY84" s="673"/>
      <c r="AZ84" s="673"/>
      <c r="BA84" s="673"/>
      <c r="BB84" s="673"/>
      <c r="BC84" s="673"/>
      <c r="BD84" s="673"/>
      <c r="BE84" s="673"/>
      <c r="BF84" s="673"/>
      <c r="BG84" s="673"/>
      <c r="BH84" s="673"/>
      <c r="BI84" s="673"/>
      <c r="BJ84" s="673"/>
      <c r="BK84" s="673"/>
      <c r="BL84" s="673"/>
      <c r="BM84" s="673"/>
      <c r="BN84" s="673"/>
      <c r="BO84" s="673"/>
      <c r="BP84" s="673"/>
      <c r="BQ84" s="673"/>
      <c r="BR84" s="673"/>
      <c r="BS84" s="673"/>
      <c r="BT84" s="673"/>
      <c r="BU84" s="673"/>
      <c r="BV84" s="673"/>
      <c r="BW84" s="673"/>
      <c r="BX84" s="673"/>
      <c r="BY84" s="673"/>
      <c r="BZ84" s="673"/>
      <c r="CA84" s="673"/>
      <c r="CB84" s="673"/>
      <c r="CC84" s="673"/>
      <c r="CD84" s="673"/>
      <c r="CE84" s="673"/>
      <c r="CF84" s="673"/>
      <c r="CG84" s="673"/>
      <c r="CH84" s="673"/>
      <c r="CI84" s="673"/>
      <c r="CJ84" s="673"/>
      <c r="CK84" s="673"/>
      <c r="CL84" s="673"/>
      <c r="CM84" s="673"/>
      <c r="CN84" s="673"/>
      <c r="CO84" s="673"/>
      <c r="CP84" s="673"/>
      <c r="CQ84" s="673"/>
      <c r="CR84" s="673"/>
      <c r="CS84" s="673"/>
      <c r="CT84" s="673"/>
      <c r="CU84" s="673"/>
      <c r="CV84" s="673"/>
      <c r="CW84" s="673"/>
      <c r="CX84" s="673"/>
      <c r="CY84" s="673"/>
      <c r="CZ84" s="662"/>
      <c r="DA84" s="663"/>
      <c r="DB84" s="663"/>
      <c r="DC84" s="663"/>
      <c r="DD84" s="664"/>
      <c r="DE84" s="665" t="str">
        <f t="shared" si="50"/>
        <v>4</v>
      </c>
      <c r="DF84" s="638"/>
    </row>
    <row r="85" ht="12.0" customHeight="1">
      <c r="A85" s="605"/>
      <c r="B85" s="605"/>
      <c r="C85" s="580"/>
      <c r="D85" s="666"/>
      <c r="E85" s="667" t="s">
        <v>652</v>
      </c>
      <c r="F85" s="668"/>
      <c r="G85" s="668"/>
      <c r="H85" s="668"/>
      <c r="I85" s="668"/>
      <c r="J85" s="668"/>
      <c r="K85" s="668"/>
      <c r="L85" s="668"/>
      <c r="M85" s="668"/>
      <c r="N85" s="668"/>
      <c r="O85" s="668"/>
      <c r="P85" s="668"/>
      <c r="Q85" s="668"/>
      <c r="R85" s="668"/>
      <c r="S85" s="668"/>
      <c r="T85" s="668"/>
      <c r="U85" s="668"/>
      <c r="V85" s="668"/>
      <c r="W85" s="668"/>
      <c r="X85" s="668"/>
      <c r="Y85" s="668"/>
      <c r="Z85" s="668"/>
      <c r="AA85" s="668"/>
      <c r="AB85" s="668"/>
      <c r="AC85" s="668"/>
      <c r="AD85" s="668"/>
      <c r="AE85" s="668"/>
      <c r="AF85" s="668"/>
      <c r="AG85" s="668"/>
      <c r="AH85" s="668"/>
      <c r="AI85" s="668"/>
      <c r="AJ85" s="668"/>
      <c r="AK85" s="668"/>
      <c r="AL85" s="668"/>
      <c r="AM85" s="668"/>
      <c r="AN85" s="668"/>
      <c r="AO85" s="668"/>
      <c r="AP85" s="668"/>
      <c r="AQ85" s="668"/>
      <c r="AR85" s="668"/>
      <c r="AS85" s="668"/>
      <c r="AT85" s="668"/>
      <c r="AU85" s="668"/>
      <c r="AV85" s="668"/>
      <c r="AW85" s="668"/>
      <c r="AX85" s="668"/>
      <c r="AY85" s="668"/>
      <c r="AZ85" s="668"/>
      <c r="BA85" s="668"/>
      <c r="BB85" s="668"/>
      <c r="BC85" s="668"/>
      <c r="BD85" s="668"/>
      <c r="BE85" s="668"/>
      <c r="BF85" s="668"/>
      <c r="BG85" s="668"/>
      <c r="BH85" s="668"/>
      <c r="BI85" s="668"/>
      <c r="BJ85" s="668"/>
      <c r="BK85" s="668"/>
      <c r="BL85" s="668"/>
      <c r="BM85" s="668"/>
      <c r="BN85" s="668"/>
      <c r="BO85" s="668"/>
      <c r="BP85" s="668"/>
      <c r="BQ85" s="668"/>
      <c r="BR85" s="668"/>
      <c r="BS85" s="668"/>
      <c r="BT85" s="668"/>
      <c r="BU85" s="668"/>
      <c r="BV85" s="668"/>
      <c r="BW85" s="668"/>
      <c r="BX85" s="668"/>
      <c r="BY85" s="668"/>
      <c r="BZ85" s="668"/>
      <c r="CA85" s="668"/>
      <c r="CB85" s="668"/>
      <c r="CC85" s="668"/>
      <c r="CD85" s="668"/>
      <c r="CE85" s="668"/>
      <c r="CF85" s="668"/>
      <c r="CG85" s="668"/>
      <c r="CH85" s="668"/>
      <c r="CI85" s="668"/>
      <c r="CJ85" s="668"/>
      <c r="CK85" s="668"/>
      <c r="CL85" s="668"/>
      <c r="CM85" s="668"/>
      <c r="CN85" s="668"/>
      <c r="CO85" s="668"/>
      <c r="CP85" s="668"/>
      <c r="CQ85" s="668"/>
      <c r="CR85" s="668"/>
      <c r="CS85" s="668"/>
      <c r="CT85" s="668"/>
      <c r="CU85" s="668"/>
      <c r="CV85" s="668"/>
      <c r="CW85" s="668"/>
      <c r="CX85" s="668"/>
      <c r="CY85" s="668"/>
      <c r="CZ85" s="669"/>
      <c r="DA85" s="670"/>
      <c r="DB85" s="670"/>
      <c r="DC85" s="670"/>
      <c r="DD85" s="671"/>
      <c r="DE85" s="665" t="str">
        <f t="shared" si="50"/>
        <v>0</v>
      </c>
      <c r="DF85" s="638"/>
    </row>
    <row r="86" ht="12.0" customHeight="1">
      <c r="A86" s="605"/>
      <c r="B86" s="605"/>
      <c r="C86" s="293"/>
      <c r="D86" s="678"/>
      <c r="E86" s="646" t="s">
        <v>653</v>
      </c>
      <c r="F86" s="673"/>
      <c r="G86" s="673"/>
      <c r="H86" s="673"/>
      <c r="I86" s="673"/>
      <c r="J86" s="673"/>
      <c r="K86" s="673"/>
      <c r="L86" s="673"/>
      <c r="M86" s="673"/>
      <c r="N86" s="673"/>
      <c r="O86" s="673"/>
      <c r="P86" s="673"/>
      <c r="Q86" s="673"/>
      <c r="R86" s="673"/>
      <c r="S86" s="673"/>
      <c r="T86" s="673"/>
      <c r="U86" s="673"/>
      <c r="V86" s="673"/>
      <c r="W86" s="673"/>
      <c r="X86" s="673"/>
      <c r="Y86" s="673"/>
      <c r="Z86" s="673"/>
      <c r="AA86" s="673"/>
      <c r="AB86" s="673"/>
      <c r="AC86" s="673"/>
      <c r="AD86" s="673"/>
      <c r="AE86" s="673"/>
      <c r="AF86" s="673"/>
      <c r="AG86" s="673"/>
      <c r="AH86" s="673"/>
      <c r="AI86" s="673"/>
      <c r="AJ86" s="673"/>
      <c r="AK86" s="673"/>
      <c r="AL86" s="673"/>
      <c r="AM86" s="673"/>
      <c r="AN86" s="673"/>
      <c r="AO86" s="673"/>
      <c r="AP86" s="673"/>
      <c r="AQ86" s="673"/>
      <c r="AR86" s="673"/>
      <c r="AS86" s="673"/>
      <c r="AT86" s="673"/>
      <c r="AU86" s="673"/>
      <c r="AV86" s="673"/>
      <c r="AW86" s="673"/>
      <c r="AX86" s="673"/>
      <c r="AY86" s="673"/>
      <c r="AZ86" s="673"/>
      <c r="BA86" s="673"/>
      <c r="BB86" s="673"/>
      <c r="BC86" s="673"/>
      <c r="BD86" s="673"/>
      <c r="BE86" s="673"/>
      <c r="BF86" s="673"/>
      <c r="BG86" s="673"/>
      <c r="BH86" s="673"/>
      <c r="BI86" s="673"/>
      <c r="BJ86" s="673"/>
      <c r="BK86" s="673"/>
      <c r="BL86" s="673"/>
      <c r="BM86" s="673"/>
      <c r="BN86" s="673"/>
      <c r="BO86" s="673"/>
      <c r="BP86" s="673"/>
      <c r="BQ86" s="673"/>
      <c r="BR86" s="673"/>
      <c r="BS86" s="673"/>
      <c r="BT86" s="673"/>
      <c r="BU86" s="673"/>
      <c r="BV86" s="673"/>
      <c r="BW86" s="673"/>
      <c r="BX86" s="673"/>
      <c r="BY86" s="673"/>
      <c r="BZ86" s="673"/>
      <c r="CA86" s="673"/>
      <c r="CB86" s="673"/>
      <c r="CC86" s="673"/>
      <c r="CD86" s="673"/>
      <c r="CE86" s="673"/>
      <c r="CF86" s="673"/>
      <c r="CG86" s="673"/>
      <c r="CH86" s="673"/>
      <c r="CI86" s="673"/>
      <c r="CJ86" s="673"/>
      <c r="CK86" s="673"/>
      <c r="CL86" s="673"/>
      <c r="CM86" s="673"/>
      <c r="CN86" s="673"/>
      <c r="CO86" s="673"/>
      <c r="CP86" s="673"/>
      <c r="CQ86" s="673"/>
      <c r="CR86" s="673"/>
      <c r="CS86" s="673"/>
      <c r="CT86" s="673"/>
      <c r="CU86" s="673"/>
      <c r="CV86" s="673"/>
      <c r="CW86" s="673"/>
      <c r="CX86" s="673"/>
      <c r="CY86" s="673"/>
      <c r="CZ86" s="673"/>
      <c r="DA86" s="648"/>
      <c r="DB86" s="648"/>
      <c r="DC86" s="648"/>
      <c r="DD86" s="647"/>
      <c r="DE86" s="665" t="str">
        <f t="shared" si="50"/>
        <v>0</v>
      </c>
      <c r="DF86" s="648"/>
    </row>
    <row r="87" ht="12.0" customHeight="1">
      <c r="A87" s="605"/>
      <c r="B87" s="605"/>
      <c r="C87" s="657" t="str">
        <f>C84+1</f>
        <v>27</v>
      </c>
      <c r="D87" s="658">
        <v>45146.0</v>
      </c>
      <c r="E87" s="659" t="s">
        <v>651</v>
      </c>
      <c r="F87" s="673">
        <v>3.0</v>
      </c>
      <c r="G87" s="673"/>
      <c r="H87" s="673"/>
      <c r="I87" s="673"/>
      <c r="J87" s="673"/>
      <c r="K87" s="673"/>
      <c r="L87" s="673"/>
      <c r="M87" s="673"/>
      <c r="N87" s="673"/>
      <c r="O87" s="673"/>
      <c r="P87" s="673"/>
      <c r="Q87" s="673"/>
      <c r="R87" s="673"/>
      <c r="S87" s="673"/>
      <c r="T87" s="673"/>
      <c r="U87" s="673"/>
      <c r="V87" s="673">
        <v>3.0</v>
      </c>
      <c r="W87" s="673"/>
      <c r="X87" s="673"/>
      <c r="Y87" s="673"/>
      <c r="Z87" s="673"/>
      <c r="AA87" s="673"/>
      <c r="AB87" s="673"/>
      <c r="AC87" s="673"/>
      <c r="AD87" s="673"/>
      <c r="AE87" s="673"/>
      <c r="AF87" s="673"/>
      <c r="AG87" s="673"/>
      <c r="AH87" s="673"/>
      <c r="AI87" s="673"/>
      <c r="AJ87" s="673"/>
      <c r="AK87" s="673"/>
      <c r="AL87" s="673"/>
      <c r="AM87" s="673"/>
      <c r="AN87" s="673"/>
      <c r="AO87" s="673"/>
      <c r="AP87" s="673"/>
      <c r="AQ87" s="673"/>
      <c r="AR87" s="673"/>
      <c r="AS87" s="673"/>
      <c r="AT87" s="673"/>
      <c r="AU87" s="673"/>
      <c r="AV87" s="673"/>
      <c r="AW87" s="673"/>
      <c r="AX87" s="673"/>
      <c r="AY87" s="673"/>
      <c r="AZ87" s="673"/>
      <c r="BA87" s="673"/>
      <c r="BB87" s="673"/>
      <c r="BC87" s="673"/>
      <c r="BD87" s="673"/>
      <c r="BE87" s="673"/>
      <c r="BF87" s="673"/>
      <c r="BG87" s="673"/>
      <c r="BH87" s="673"/>
      <c r="BI87" s="673"/>
      <c r="BJ87" s="673"/>
      <c r="BK87" s="673"/>
      <c r="BL87" s="673"/>
      <c r="BM87" s="673"/>
      <c r="BN87" s="673"/>
      <c r="BO87" s="673"/>
      <c r="BP87" s="673"/>
      <c r="BQ87" s="673"/>
      <c r="BR87" s="673"/>
      <c r="BS87" s="673"/>
      <c r="BT87" s="673"/>
      <c r="BU87" s="673"/>
      <c r="BV87" s="673"/>
      <c r="BW87" s="673"/>
      <c r="BX87" s="673"/>
      <c r="BY87" s="673"/>
      <c r="BZ87" s="673"/>
      <c r="CA87" s="673"/>
      <c r="CB87" s="673"/>
      <c r="CC87" s="673"/>
      <c r="CD87" s="673"/>
      <c r="CE87" s="673"/>
      <c r="CF87" s="673"/>
      <c r="CG87" s="673"/>
      <c r="CH87" s="673"/>
      <c r="CI87" s="673"/>
      <c r="CJ87" s="673"/>
      <c r="CK87" s="673"/>
      <c r="CL87" s="673"/>
      <c r="CM87" s="673"/>
      <c r="CN87" s="673"/>
      <c r="CO87" s="673"/>
      <c r="CP87" s="673"/>
      <c r="CQ87" s="673"/>
      <c r="CR87" s="673"/>
      <c r="CS87" s="673"/>
      <c r="CT87" s="673"/>
      <c r="CU87" s="673"/>
      <c r="CV87" s="673"/>
      <c r="CW87" s="673"/>
      <c r="CX87" s="673"/>
      <c r="CY87" s="673"/>
      <c r="CZ87" s="662"/>
      <c r="DA87" s="663"/>
      <c r="DB87" s="663"/>
      <c r="DC87" s="663"/>
      <c r="DD87" s="664"/>
      <c r="DE87" s="665" t="str">
        <f t="shared" si="50"/>
        <v>6</v>
      </c>
      <c r="DF87" s="638"/>
    </row>
    <row r="88" ht="12.0" customHeight="1">
      <c r="A88" s="605"/>
      <c r="B88" s="605"/>
      <c r="C88" s="580"/>
      <c r="D88" s="666"/>
      <c r="E88" s="667" t="s">
        <v>652</v>
      </c>
      <c r="F88" s="668"/>
      <c r="G88" s="668"/>
      <c r="H88" s="668"/>
      <c r="I88" s="668"/>
      <c r="J88" s="668"/>
      <c r="K88" s="668"/>
      <c r="L88" s="668"/>
      <c r="M88" s="668"/>
      <c r="N88" s="668"/>
      <c r="O88" s="668"/>
      <c r="P88" s="668"/>
      <c r="Q88" s="668"/>
      <c r="R88" s="668"/>
      <c r="S88" s="668"/>
      <c r="T88" s="668"/>
      <c r="U88" s="668"/>
      <c r="V88" s="668"/>
      <c r="W88" s="668"/>
      <c r="X88" s="668"/>
      <c r="Y88" s="668"/>
      <c r="Z88" s="668"/>
      <c r="AA88" s="668"/>
      <c r="AB88" s="668"/>
      <c r="AC88" s="668"/>
      <c r="AD88" s="668"/>
      <c r="AE88" s="668"/>
      <c r="AF88" s="668"/>
      <c r="AG88" s="668"/>
      <c r="AH88" s="668"/>
      <c r="AI88" s="668"/>
      <c r="AJ88" s="668"/>
      <c r="AK88" s="668"/>
      <c r="AL88" s="668"/>
      <c r="AM88" s="668"/>
      <c r="AN88" s="668"/>
      <c r="AO88" s="668"/>
      <c r="AP88" s="668"/>
      <c r="AQ88" s="668"/>
      <c r="AR88" s="668"/>
      <c r="AS88" s="668"/>
      <c r="AT88" s="668"/>
      <c r="AU88" s="668"/>
      <c r="AV88" s="668"/>
      <c r="AW88" s="668"/>
      <c r="AX88" s="668"/>
      <c r="AY88" s="668"/>
      <c r="AZ88" s="668"/>
      <c r="BA88" s="668"/>
      <c r="BB88" s="668"/>
      <c r="BC88" s="668"/>
      <c r="BD88" s="668"/>
      <c r="BE88" s="668"/>
      <c r="BF88" s="668"/>
      <c r="BG88" s="668"/>
      <c r="BH88" s="668"/>
      <c r="BI88" s="668"/>
      <c r="BJ88" s="668"/>
      <c r="BK88" s="668"/>
      <c r="BL88" s="668"/>
      <c r="BM88" s="668"/>
      <c r="BN88" s="668"/>
      <c r="BO88" s="668"/>
      <c r="BP88" s="668"/>
      <c r="BQ88" s="668"/>
      <c r="BR88" s="668"/>
      <c r="BS88" s="668"/>
      <c r="BT88" s="668"/>
      <c r="BU88" s="668"/>
      <c r="BV88" s="668"/>
      <c r="BW88" s="668"/>
      <c r="BX88" s="668"/>
      <c r="BY88" s="668"/>
      <c r="BZ88" s="668"/>
      <c r="CA88" s="668"/>
      <c r="CB88" s="668"/>
      <c r="CC88" s="668"/>
      <c r="CD88" s="668"/>
      <c r="CE88" s="668"/>
      <c r="CF88" s="668"/>
      <c r="CG88" s="668"/>
      <c r="CH88" s="668"/>
      <c r="CI88" s="668"/>
      <c r="CJ88" s="668"/>
      <c r="CK88" s="668"/>
      <c r="CL88" s="668"/>
      <c r="CM88" s="668"/>
      <c r="CN88" s="668"/>
      <c r="CO88" s="668"/>
      <c r="CP88" s="668"/>
      <c r="CQ88" s="668"/>
      <c r="CR88" s="668"/>
      <c r="CS88" s="668"/>
      <c r="CT88" s="668"/>
      <c r="CU88" s="668"/>
      <c r="CV88" s="668"/>
      <c r="CW88" s="668"/>
      <c r="CX88" s="668"/>
      <c r="CY88" s="668"/>
      <c r="CZ88" s="669"/>
      <c r="DA88" s="670"/>
      <c r="DB88" s="670"/>
      <c r="DC88" s="670"/>
      <c r="DD88" s="671"/>
      <c r="DE88" s="665" t="str">
        <f t="shared" si="50"/>
        <v>0</v>
      </c>
      <c r="DF88" s="638"/>
    </row>
    <row r="89" ht="12.0" customHeight="1">
      <c r="A89" s="605"/>
      <c r="B89" s="605"/>
      <c r="C89" s="293"/>
      <c r="D89" s="678"/>
      <c r="E89" s="646" t="s">
        <v>653</v>
      </c>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673"/>
      <c r="AM89" s="673"/>
      <c r="AN89" s="673"/>
      <c r="AO89" s="673"/>
      <c r="AP89" s="673"/>
      <c r="AQ89" s="673"/>
      <c r="AR89" s="673"/>
      <c r="AS89" s="673"/>
      <c r="AT89" s="673"/>
      <c r="AU89" s="673"/>
      <c r="AV89" s="673"/>
      <c r="AW89" s="673"/>
      <c r="AX89" s="673"/>
      <c r="AY89" s="673"/>
      <c r="AZ89" s="673"/>
      <c r="BA89" s="673"/>
      <c r="BB89" s="673"/>
      <c r="BC89" s="673"/>
      <c r="BD89" s="673"/>
      <c r="BE89" s="673"/>
      <c r="BF89" s="673"/>
      <c r="BG89" s="673"/>
      <c r="BH89" s="673"/>
      <c r="BI89" s="673"/>
      <c r="BJ89" s="673"/>
      <c r="BK89" s="673"/>
      <c r="BL89" s="673"/>
      <c r="BM89" s="673"/>
      <c r="BN89" s="673"/>
      <c r="BO89" s="673"/>
      <c r="BP89" s="673"/>
      <c r="BQ89" s="673"/>
      <c r="BR89" s="673"/>
      <c r="BS89" s="673"/>
      <c r="BT89" s="673"/>
      <c r="BU89" s="673"/>
      <c r="BV89" s="673"/>
      <c r="BW89" s="673"/>
      <c r="BX89" s="673"/>
      <c r="BY89" s="673"/>
      <c r="BZ89" s="673"/>
      <c r="CA89" s="673"/>
      <c r="CB89" s="673"/>
      <c r="CC89" s="673"/>
      <c r="CD89" s="673"/>
      <c r="CE89" s="673"/>
      <c r="CF89" s="673"/>
      <c r="CG89" s="673"/>
      <c r="CH89" s="673"/>
      <c r="CI89" s="673"/>
      <c r="CJ89" s="673"/>
      <c r="CK89" s="673"/>
      <c r="CL89" s="673"/>
      <c r="CM89" s="673"/>
      <c r="CN89" s="673"/>
      <c r="CO89" s="673"/>
      <c r="CP89" s="673"/>
      <c r="CQ89" s="673"/>
      <c r="CR89" s="673"/>
      <c r="CS89" s="673"/>
      <c r="CT89" s="673"/>
      <c r="CU89" s="673"/>
      <c r="CV89" s="673"/>
      <c r="CW89" s="673"/>
      <c r="CX89" s="673"/>
      <c r="CY89" s="673"/>
      <c r="CZ89" s="673"/>
      <c r="DA89" s="648"/>
      <c r="DB89" s="648"/>
      <c r="DC89" s="648"/>
      <c r="DD89" s="647"/>
      <c r="DE89" s="665" t="str">
        <f t="shared" si="50"/>
        <v>0</v>
      </c>
      <c r="DF89" s="648"/>
    </row>
    <row r="90" ht="12.0" customHeight="1">
      <c r="A90" s="605"/>
      <c r="B90" s="605"/>
      <c r="C90" s="657" t="str">
        <f>C87+1</f>
        <v>28</v>
      </c>
      <c r="D90" s="658">
        <v>45149.0</v>
      </c>
      <c r="E90" s="659" t="s">
        <v>651</v>
      </c>
      <c r="F90" s="673">
        <v>4.0</v>
      </c>
      <c r="G90" s="673"/>
      <c r="H90" s="673"/>
      <c r="I90" s="673"/>
      <c r="J90" s="673"/>
      <c r="K90" s="673"/>
      <c r="L90" s="673"/>
      <c r="M90" s="673"/>
      <c r="N90" s="673"/>
      <c r="O90" s="673"/>
      <c r="P90" s="673"/>
      <c r="Q90" s="673"/>
      <c r="R90" s="673"/>
      <c r="S90" s="673"/>
      <c r="T90" s="673">
        <v>4.0</v>
      </c>
      <c r="U90" s="673"/>
      <c r="V90" s="673">
        <v>4.0</v>
      </c>
      <c r="W90" s="673"/>
      <c r="X90" s="673"/>
      <c r="Y90" s="673"/>
      <c r="Z90" s="673"/>
      <c r="AA90" s="673"/>
      <c r="AB90" s="673"/>
      <c r="AC90" s="673"/>
      <c r="AD90" s="673"/>
      <c r="AE90" s="673"/>
      <c r="AF90" s="673">
        <v>4.0</v>
      </c>
      <c r="AG90" s="673"/>
      <c r="AH90" s="673"/>
      <c r="AI90" s="673"/>
      <c r="AJ90" s="673"/>
      <c r="AK90" s="673"/>
      <c r="AL90" s="673"/>
      <c r="AM90" s="673"/>
      <c r="AN90" s="673"/>
      <c r="AO90" s="673"/>
      <c r="AP90" s="673"/>
      <c r="AQ90" s="673"/>
      <c r="AR90" s="673"/>
      <c r="AS90" s="673"/>
      <c r="AT90" s="673"/>
      <c r="AU90" s="673"/>
      <c r="AV90" s="673"/>
      <c r="AW90" s="673"/>
      <c r="AX90" s="673"/>
      <c r="AY90" s="673"/>
      <c r="AZ90" s="673"/>
      <c r="BA90" s="673"/>
      <c r="BB90" s="673"/>
      <c r="BC90" s="673"/>
      <c r="BD90" s="673"/>
      <c r="BE90" s="673"/>
      <c r="BF90" s="673"/>
      <c r="BG90" s="673"/>
      <c r="BH90" s="673"/>
      <c r="BI90" s="673"/>
      <c r="BJ90" s="673"/>
      <c r="BK90" s="673"/>
      <c r="BL90" s="673"/>
      <c r="BM90" s="673"/>
      <c r="BN90" s="673"/>
      <c r="BO90" s="673"/>
      <c r="BP90" s="673"/>
      <c r="BQ90" s="673"/>
      <c r="BR90" s="673"/>
      <c r="BS90" s="673"/>
      <c r="BT90" s="673"/>
      <c r="BU90" s="673"/>
      <c r="BV90" s="673"/>
      <c r="BW90" s="673"/>
      <c r="BX90" s="673"/>
      <c r="BY90" s="673"/>
      <c r="BZ90" s="673"/>
      <c r="CA90" s="673"/>
      <c r="CB90" s="673"/>
      <c r="CC90" s="673"/>
      <c r="CD90" s="673"/>
      <c r="CE90" s="673"/>
      <c r="CF90" s="673"/>
      <c r="CG90" s="673"/>
      <c r="CH90" s="673"/>
      <c r="CI90" s="673"/>
      <c r="CJ90" s="673"/>
      <c r="CK90" s="673"/>
      <c r="CL90" s="673"/>
      <c r="CM90" s="673"/>
      <c r="CN90" s="673"/>
      <c r="CO90" s="673"/>
      <c r="CP90" s="673"/>
      <c r="CQ90" s="673"/>
      <c r="CR90" s="673"/>
      <c r="CS90" s="673"/>
      <c r="CT90" s="673"/>
      <c r="CU90" s="673"/>
      <c r="CV90" s="673"/>
      <c r="CW90" s="673"/>
      <c r="CX90" s="673"/>
      <c r="CY90" s="673"/>
      <c r="CZ90" s="662"/>
      <c r="DA90" s="663"/>
      <c r="DB90" s="663"/>
      <c r="DC90" s="663"/>
      <c r="DD90" s="664"/>
      <c r="DE90" s="665" t="str">
        <f t="shared" si="50"/>
        <v>16</v>
      </c>
      <c r="DF90" s="638"/>
    </row>
    <row r="91" ht="12.0" customHeight="1">
      <c r="A91" s="605"/>
      <c r="B91" s="605"/>
      <c r="C91" s="580"/>
      <c r="D91" s="666"/>
      <c r="E91" s="667" t="s">
        <v>652</v>
      </c>
      <c r="F91" s="668"/>
      <c r="G91" s="668"/>
      <c r="H91" s="668"/>
      <c r="I91" s="668"/>
      <c r="J91" s="668"/>
      <c r="K91" s="668"/>
      <c r="L91" s="668"/>
      <c r="M91" s="668"/>
      <c r="N91" s="668"/>
      <c r="O91" s="668"/>
      <c r="P91" s="668"/>
      <c r="Q91" s="668"/>
      <c r="R91" s="668"/>
      <c r="S91" s="668"/>
      <c r="T91" s="668"/>
      <c r="U91" s="668"/>
      <c r="V91" s="668"/>
      <c r="W91" s="668"/>
      <c r="X91" s="668"/>
      <c r="Y91" s="668"/>
      <c r="Z91" s="668"/>
      <c r="AA91" s="668"/>
      <c r="AB91" s="668"/>
      <c r="AC91" s="668"/>
      <c r="AD91" s="668"/>
      <c r="AE91" s="668"/>
      <c r="AF91" s="668"/>
      <c r="AG91" s="668"/>
      <c r="AH91" s="668"/>
      <c r="AI91" s="668"/>
      <c r="AJ91" s="668"/>
      <c r="AK91" s="668"/>
      <c r="AL91" s="668"/>
      <c r="AM91" s="668"/>
      <c r="AN91" s="668"/>
      <c r="AO91" s="668"/>
      <c r="AP91" s="668"/>
      <c r="AQ91" s="668"/>
      <c r="AR91" s="668"/>
      <c r="AS91" s="668"/>
      <c r="AT91" s="668"/>
      <c r="AU91" s="668"/>
      <c r="AV91" s="668"/>
      <c r="AW91" s="668"/>
      <c r="AX91" s="668"/>
      <c r="AY91" s="668"/>
      <c r="AZ91" s="668"/>
      <c r="BA91" s="668"/>
      <c r="BB91" s="668"/>
      <c r="BC91" s="668"/>
      <c r="BD91" s="668"/>
      <c r="BE91" s="668"/>
      <c r="BF91" s="668"/>
      <c r="BG91" s="668"/>
      <c r="BH91" s="668"/>
      <c r="BI91" s="668"/>
      <c r="BJ91" s="668"/>
      <c r="BK91" s="668"/>
      <c r="BL91" s="668"/>
      <c r="BM91" s="668"/>
      <c r="BN91" s="668"/>
      <c r="BO91" s="668"/>
      <c r="BP91" s="668"/>
      <c r="BQ91" s="668"/>
      <c r="BR91" s="668"/>
      <c r="BS91" s="668"/>
      <c r="BT91" s="668"/>
      <c r="BU91" s="668"/>
      <c r="BV91" s="668"/>
      <c r="BW91" s="668"/>
      <c r="BX91" s="668"/>
      <c r="BY91" s="668"/>
      <c r="BZ91" s="668"/>
      <c r="CA91" s="668"/>
      <c r="CB91" s="668"/>
      <c r="CC91" s="668"/>
      <c r="CD91" s="668"/>
      <c r="CE91" s="668"/>
      <c r="CF91" s="668"/>
      <c r="CG91" s="668"/>
      <c r="CH91" s="668"/>
      <c r="CI91" s="668"/>
      <c r="CJ91" s="668"/>
      <c r="CK91" s="668"/>
      <c r="CL91" s="668"/>
      <c r="CM91" s="668"/>
      <c r="CN91" s="668"/>
      <c r="CO91" s="668"/>
      <c r="CP91" s="668"/>
      <c r="CQ91" s="668"/>
      <c r="CR91" s="668"/>
      <c r="CS91" s="668"/>
      <c r="CT91" s="668"/>
      <c r="CU91" s="668"/>
      <c r="CV91" s="668"/>
      <c r="CW91" s="668"/>
      <c r="CX91" s="668"/>
      <c r="CY91" s="668"/>
      <c r="CZ91" s="669"/>
      <c r="DA91" s="670"/>
      <c r="DB91" s="670"/>
      <c r="DC91" s="670"/>
      <c r="DD91" s="671"/>
      <c r="DE91" s="665" t="str">
        <f t="shared" si="50"/>
        <v>0</v>
      </c>
      <c r="DF91" s="638"/>
    </row>
    <row r="92" ht="12.0" customHeight="1">
      <c r="A92" s="605"/>
      <c r="B92" s="605"/>
      <c r="C92" s="293"/>
      <c r="D92" s="678"/>
      <c r="E92" s="646" t="s">
        <v>653</v>
      </c>
      <c r="F92" s="673"/>
      <c r="G92" s="673"/>
      <c r="H92" s="673"/>
      <c r="I92" s="673"/>
      <c r="J92" s="673"/>
      <c r="K92" s="673"/>
      <c r="L92" s="673"/>
      <c r="M92" s="673"/>
      <c r="N92" s="673"/>
      <c r="O92" s="673"/>
      <c r="P92" s="673"/>
      <c r="Q92" s="673"/>
      <c r="R92" s="673"/>
      <c r="S92" s="673"/>
      <c r="T92" s="673"/>
      <c r="U92" s="673"/>
      <c r="V92" s="673"/>
      <c r="W92" s="673"/>
      <c r="X92" s="673"/>
      <c r="Y92" s="673"/>
      <c r="Z92" s="673"/>
      <c r="AA92" s="673"/>
      <c r="AB92" s="673"/>
      <c r="AC92" s="673"/>
      <c r="AD92" s="673"/>
      <c r="AE92" s="673"/>
      <c r="AF92" s="673"/>
      <c r="AG92" s="673"/>
      <c r="AH92" s="673"/>
      <c r="AI92" s="673"/>
      <c r="AJ92" s="673"/>
      <c r="AK92" s="673"/>
      <c r="AL92" s="673"/>
      <c r="AM92" s="673"/>
      <c r="AN92" s="673"/>
      <c r="AO92" s="673"/>
      <c r="AP92" s="673"/>
      <c r="AQ92" s="673"/>
      <c r="AR92" s="673"/>
      <c r="AS92" s="673"/>
      <c r="AT92" s="673"/>
      <c r="AU92" s="673"/>
      <c r="AV92" s="673"/>
      <c r="AW92" s="673"/>
      <c r="AX92" s="673"/>
      <c r="AY92" s="673"/>
      <c r="AZ92" s="673"/>
      <c r="BA92" s="673"/>
      <c r="BB92" s="673"/>
      <c r="BC92" s="673"/>
      <c r="BD92" s="673"/>
      <c r="BE92" s="673"/>
      <c r="BF92" s="673"/>
      <c r="BG92" s="673"/>
      <c r="BH92" s="673"/>
      <c r="BI92" s="673"/>
      <c r="BJ92" s="673"/>
      <c r="BK92" s="673"/>
      <c r="BL92" s="673"/>
      <c r="BM92" s="673"/>
      <c r="BN92" s="673"/>
      <c r="BO92" s="673"/>
      <c r="BP92" s="673"/>
      <c r="BQ92" s="673"/>
      <c r="BR92" s="673"/>
      <c r="BS92" s="673"/>
      <c r="BT92" s="673"/>
      <c r="BU92" s="673"/>
      <c r="BV92" s="673"/>
      <c r="BW92" s="673"/>
      <c r="BX92" s="673"/>
      <c r="BY92" s="673"/>
      <c r="BZ92" s="673"/>
      <c r="CA92" s="673"/>
      <c r="CB92" s="673"/>
      <c r="CC92" s="673"/>
      <c r="CD92" s="673"/>
      <c r="CE92" s="673"/>
      <c r="CF92" s="673"/>
      <c r="CG92" s="673"/>
      <c r="CH92" s="673"/>
      <c r="CI92" s="673"/>
      <c r="CJ92" s="673"/>
      <c r="CK92" s="673"/>
      <c r="CL92" s="673"/>
      <c r="CM92" s="673"/>
      <c r="CN92" s="673"/>
      <c r="CO92" s="673"/>
      <c r="CP92" s="673"/>
      <c r="CQ92" s="673"/>
      <c r="CR92" s="673"/>
      <c r="CS92" s="673"/>
      <c r="CT92" s="673"/>
      <c r="CU92" s="673"/>
      <c r="CV92" s="673"/>
      <c r="CW92" s="673"/>
      <c r="CX92" s="673"/>
      <c r="CY92" s="673"/>
      <c r="CZ92" s="673"/>
      <c r="DA92" s="648"/>
      <c r="DB92" s="648"/>
      <c r="DC92" s="648"/>
      <c r="DD92" s="647"/>
      <c r="DE92" s="665" t="str">
        <f t="shared" si="50"/>
        <v>0</v>
      </c>
      <c r="DF92" s="648"/>
    </row>
    <row r="93" ht="12.0" customHeight="1">
      <c r="A93" s="605"/>
      <c r="B93" s="605"/>
      <c r="C93" s="657" t="str">
        <f>C90+1</f>
        <v>29</v>
      </c>
      <c r="D93" s="658">
        <v>45182.0</v>
      </c>
      <c r="E93" s="659" t="s">
        <v>651</v>
      </c>
      <c r="F93" s="673">
        <v>2.0</v>
      </c>
      <c r="G93" s="673"/>
      <c r="H93" s="673"/>
      <c r="I93" s="673"/>
      <c r="J93" s="673"/>
      <c r="K93" s="673"/>
      <c r="L93" s="673">
        <v>2.0</v>
      </c>
      <c r="M93" s="673"/>
      <c r="N93" s="673"/>
      <c r="O93" s="673"/>
      <c r="P93" s="673"/>
      <c r="Q93" s="673"/>
      <c r="R93" s="673"/>
      <c r="S93" s="673"/>
      <c r="T93" s="673"/>
      <c r="U93" s="673"/>
      <c r="V93" s="673">
        <v>2.0</v>
      </c>
      <c r="W93" s="673"/>
      <c r="X93" s="673"/>
      <c r="Y93" s="673"/>
      <c r="Z93" s="673"/>
      <c r="AA93" s="673"/>
      <c r="AB93" s="673"/>
      <c r="AC93" s="673"/>
      <c r="AD93" s="673"/>
      <c r="AE93" s="673"/>
      <c r="AF93" s="673"/>
      <c r="AG93" s="673"/>
      <c r="AH93" s="673">
        <v>2.0</v>
      </c>
      <c r="AI93" s="673"/>
      <c r="AJ93" s="673"/>
      <c r="AK93" s="673"/>
      <c r="AL93" s="673">
        <v>2.0</v>
      </c>
      <c r="AM93" s="673"/>
      <c r="AN93" s="673"/>
      <c r="AO93" s="673"/>
      <c r="AP93" s="673"/>
      <c r="AQ93" s="673"/>
      <c r="AR93" s="673"/>
      <c r="AS93" s="673"/>
      <c r="AT93" s="673"/>
      <c r="AU93" s="673"/>
      <c r="AV93" s="673"/>
      <c r="AW93" s="673"/>
      <c r="AX93" s="673"/>
      <c r="AY93" s="673"/>
      <c r="AZ93" s="673"/>
      <c r="BA93" s="673"/>
      <c r="BB93" s="673"/>
      <c r="BC93" s="673"/>
      <c r="BD93" s="673"/>
      <c r="BE93" s="673"/>
      <c r="BF93" s="673"/>
      <c r="BG93" s="673"/>
      <c r="BH93" s="673"/>
      <c r="BI93" s="673"/>
      <c r="BJ93" s="673"/>
      <c r="BK93" s="673"/>
      <c r="BL93" s="673"/>
      <c r="BM93" s="673"/>
      <c r="BN93" s="673"/>
      <c r="BO93" s="673"/>
      <c r="BP93" s="673"/>
      <c r="BQ93" s="673"/>
      <c r="BR93" s="673"/>
      <c r="BS93" s="673"/>
      <c r="BT93" s="673"/>
      <c r="BU93" s="673"/>
      <c r="BV93" s="673"/>
      <c r="BW93" s="673"/>
      <c r="BX93" s="673"/>
      <c r="BY93" s="673"/>
      <c r="BZ93" s="673"/>
      <c r="CA93" s="673"/>
      <c r="CB93" s="673"/>
      <c r="CC93" s="673"/>
      <c r="CD93" s="673"/>
      <c r="CE93" s="673"/>
      <c r="CF93" s="673"/>
      <c r="CG93" s="673"/>
      <c r="CH93" s="673"/>
      <c r="CI93" s="673"/>
      <c r="CJ93" s="673"/>
      <c r="CK93" s="673"/>
      <c r="CL93" s="673"/>
      <c r="CM93" s="673"/>
      <c r="CN93" s="673"/>
      <c r="CO93" s="673"/>
      <c r="CP93" s="673"/>
      <c r="CQ93" s="673"/>
      <c r="CR93" s="673"/>
      <c r="CS93" s="673"/>
      <c r="CT93" s="673"/>
      <c r="CU93" s="673"/>
      <c r="CV93" s="673"/>
      <c r="CW93" s="673"/>
      <c r="CX93" s="673"/>
      <c r="CY93" s="673"/>
      <c r="CZ93" s="662"/>
      <c r="DA93" s="663"/>
      <c r="DB93" s="663"/>
      <c r="DC93" s="663"/>
      <c r="DD93" s="664"/>
      <c r="DE93" s="665" t="str">
        <f t="shared" si="50"/>
        <v>10</v>
      </c>
      <c r="DF93" s="638"/>
    </row>
    <row r="94" ht="12.0" customHeight="1">
      <c r="A94" s="605"/>
      <c r="B94" s="605"/>
      <c r="C94" s="580"/>
      <c r="D94" s="666" t="s">
        <v>678</v>
      </c>
      <c r="E94" s="667" t="s">
        <v>652</v>
      </c>
      <c r="F94" s="668"/>
      <c r="G94" s="668"/>
      <c r="H94" s="668"/>
      <c r="I94" s="668"/>
      <c r="J94" s="668"/>
      <c r="K94" s="668"/>
      <c r="L94" s="668"/>
      <c r="M94" s="668"/>
      <c r="N94" s="668"/>
      <c r="O94" s="668"/>
      <c r="P94" s="668"/>
      <c r="Q94" s="668"/>
      <c r="R94" s="668"/>
      <c r="S94" s="668"/>
      <c r="T94" s="668"/>
      <c r="U94" s="668"/>
      <c r="V94" s="668"/>
      <c r="W94" s="668"/>
      <c r="X94" s="668"/>
      <c r="Y94" s="668"/>
      <c r="Z94" s="668"/>
      <c r="AA94" s="668"/>
      <c r="AB94" s="668"/>
      <c r="AC94" s="668"/>
      <c r="AD94" s="668"/>
      <c r="AE94" s="668"/>
      <c r="AF94" s="668"/>
      <c r="AG94" s="668"/>
      <c r="AH94" s="668"/>
      <c r="AI94" s="668"/>
      <c r="AJ94" s="668"/>
      <c r="AK94" s="668"/>
      <c r="AL94" s="668"/>
      <c r="AM94" s="668"/>
      <c r="AN94" s="668"/>
      <c r="AO94" s="668"/>
      <c r="AP94" s="668"/>
      <c r="AQ94" s="668"/>
      <c r="AR94" s="668"/>
      <c r="AS94" s="668"/>
      <c r="AT94" s="668"/>
      <c r="AU94" s="668"/>
      <c r="AV94" s="668"/>
      <c r="AW94" s="668"/>
      <c r="AX94" s="668"/>
      <c r="AY94" s="668"/>
      <c r="AZ94" s="668"/>
      <c r="BA94" s="668"/>
      <c r="BB94" s="668"/>
      <c r="BC94" s="668"/>
      <c r="BD94" s="668"/>
      <c r="BE94" s="668"/>
      <c r="BF94" s="668"/>
      <c r="BG94" s="668"/>
      <c r="BH94" s="668"/>
      <c r="BI94" s="668"/>
      <c r="BJ94" s="668"/>
      <c r="BK94" s="668"/>
      <c r="BL94" s="668"/>
      <c r="BM94" s="668"/>
      <c r="BN94" s="668"/>
      <c r="BO94" s="668"/>
      <c r="BP94" s="668"/>
      <c r="BQ94" s="668"/>
      <c r="BR94" s="668"/>
      <c r="BS94" s="668"/>
      <c r="BT94" s="668"/>
      <c r="BU94" s="668"/>
      <c r="BV94" s="668"/>
      <c r="BW94" s="668"/>
      <c r="BX94" s="668"/>
      <c r="BY94" s="668"/>
      <c r="BZ94" s="668"/>
      <c r="CA94" s="668"/>
      <c r="CB94" s="668"/>
      <c r="CC94" s="668"/>
      <c r="CD94" s="668"/>
      <c r="CE94" s="668"/>
      <c r="CF94" s="668"/>
      <c r="CG94" s="668"/>
      <c r="CH94" s="668"/>
      <c r="CI94" s="668"/>
      <c r="CJ94" s="668"/>
      <c r="CK94" s="668"/>
      <c r="CL94" s="668"/>
      <c r="CM94" s="668"/>
      <c r="CN94" s="668"/>
      <c r="CO94" s="668"/>
      <c r="CP94" s="668"/>
      <c r="CQ94" s="668"/>
      <c r="CR94" s="668"/>
      <c r="CS94" s="668"/>
      <c r="CT94" s="668"/>
      <c r="CU94" s="668"/>
      <c r="CV94" s="668"/>
      <c r="CW94" s="668"/>
      <c r="CX94" s="668"/>
      <c r="CY94" s="668"/>
      <c r="CZ94" s="669"/>
      <c r="DA94" s="670"/>
      <c r="DB94" s="670"/>
      <c r="DC94" s="670"/>
      <c r="DD94" s="671"/>
      <c r="DE94" s="665" t="str">
        <f t="shared" si="50"/>
        <v>0</v>
      </c>
      <c r="DF94" s="638"/>
    </row>
    <row r="95" ht="12.0" customHeight="1">
      <c r="A95" s="605"/>
      <c r="B95" s="605"/>
      <c r="C95" s="293"/>
      <c r="D95" s="678"/>
      <c r="E95" s="646" t="s">
        <v>653</v>
      </c>
      <c r="F95" s="673"/>
      <c r="G95" s="673"/>
      <c r="H95" s="673"/>
      <c r="I95" s="673"/>
      <c r="J95" s="673"/>
      <c r="K95" s="673"/>
      <c r="L95" s="673"/>
      <c r="M95" s="673"/>
      <c r="N95" s="673"/>
      <c r="O95" s="673"/>
      <c r="P95" s="673"/>
      <c r="Q95" s="673"/>
      <c r="R95" s="673"/>
      <c r="S95" s="673"/>
      <c r="T95" s="673"/>
      <c r="U95" s="673"/>
      <c r="V95" s="673"/>
      <c r="W95" s="673"/>
      <c r="X95" s="673"/>
      <c r="Y95" s="673"/>
      <c r="Z95" s="673"/>
      <c r="AA95" s="673"/>
      <c r="AB95" s="673"/>
      <c r="AC95" s="673"/>
      <c r="AD95" s="673"/>
      <c r="AE95" s="673"/>
      <c r="AF95" s="673"/>
      <c r="AG95" s="673"/>
      <c r="AH95" s="673"/>
      <c r="AI95" s="673"/>
      <c r="AJ95" s="673"/>
      <c r="AK95" s="673"/>
      <c r="AL95" s="673"/>
      <c r="AM95" s="673"/>
      <c r="AN95" s="673"/>
      <c r="AO95" s="673"/>
      <c r="AP95" s="673"/>
      <c r="AQ95" s="673"/>
      <c r="AR95" s="673"/>
      <c r="AS95" s="673"/>
      <c r="AT95" s="673"/>
      <c r="AU95" s="673"/>
      <c r="AV95" s="673"/>
      <c r="AW95" s="673"/>
      <c r="AX95" s="673"/>
      <c r="AY95" s="673"/>
      <c r="AZ95" s="673"/>
      <c r="BA95" s="673"/>
      <c r="BB95" s="673"/>
      <c r="BC95" s="673"/>
      <c r="BD95" s="673"/>
      <c r="BE95" s="673"/>
      <c r="BF95" s="673"/>
      <c r="BG95" s="673"/>
      <c r="BH95" s="673"/>
      <c r="BI95" s="673"/>
      <c r="BJ95" s="673"/>
      <c r="BK95" s="673"/>
      <c r="BL95" s="673"/>
      <c r="BM95" s="673"/>
      <c r="BN95" s="673"/>
      <c r="BO95" s="673"/>
      <c r="BP95" s="673"/>
      <c r="BQ95" s="673"/>
      <c r="BR95" s="673"/>
      <c r="BS95" s="673"/>
      <c r="BT95" s="673"/>
      <c r="BU95" s="673"/>
      <c r="BV95" s="673"/>
      <c r="BW95" s="673"/>
      <c r="BX95" s="673"/>
      <c r="BY95" s="673"/>
      <c r="BZ95" s="673"/>
      <c r="CA95" s="673"/>
      <c r="CB95" s="673"/>
      <c r="CC95" s="673"/>
      <c r="CD95" s="673"/>
      <c r="CE95" s="673"/>
      <c r="CF95" s="673"/>
      <c r="CG95" s="673"/>
      <c r="CH95" s="673"/>
      <c r="CI95" s="673"/>
      <c r="CJ95" s="673"/>
      <c r="CK95" s="673"/>
      <c r="CL95" s="673"/>
      <c r="CM95" s="673"/>
      <c r="CN95" s="673"/>
      <c r="CO95" s="673"/>
      <c r="CP95" s="673"/>
      <c r="CQ95" s="673"/>
      <c r="CR95" s="673"/>
      <c r="CS95" s="673"/>
      <c r="CT95" s="673"/>
      <c r="CU95" s="673"/>
      <c r="CV95" s="673"/>
      <c r="CW95" s="673"/>
      <c r="CX95" s="673"/>
      <c r="CY95" s="673"/>
      <c r="CZ95" s="673"/>
      <c r="DA95" s="648"/>
      <c r="DB95" s="648"/>
      <c r="DC95" s="648"/>
      <c r="DD95" s="647"/>
      <c r="DE95" s="665" t="str">
        <f t="shared" si="50"/>
        <v>0</v>
      </c>
      <c r="DF95" s="648"/>
    </row>
    <row r="96" ht="12.0" customHeight="1">
      <c r="A96" s="605"/>
      <c r="B96" s="605"/>
      <c r="C96" s="657" t="str">
        <f>C93+1</f>
        <v>30</v>
      </c>
      <c r="D96" s="658" t="s">
        <v>679</v>
      </c>
      <c r="E96" s="659" t="s">
        <v>651</v>
      </c>
      <c r="F96" s="673">
        <v>5.0</v>
      </c>
      <c r="G96" s="673"/>
      <c r="H96" s="673">
        <v>5.0</v>
      </c>
      <c r="I96" s="673"/>
      <c r="J96" s="673"/>
      <c r="K96" s="673"/>
      <c r="L96" s="673">
        <v>5.0</v>
      </c>
      <c r="M96" s="673"/>
      <c r="N96" s="673"/>
      <c r="O96" s="673"/>
      <c r="P96" s="673">
        <v>5.0</v>
      </c>
      <c r="Q96" s="673"/>
      <c r="R96" s="673">
        <v>5.0</v>
      </c>
      <c r="S96" s="673"/>
      <c r="T96" s="673">
        <v>5.0</v>
      </c>
      <c r="U96" s="673"/>
      <c r="V96" s="673">
        <v>5.0</v>
      </c>
      <c r="W96" s="673"/>
      <c r="X96" s="673">
        <v>5.0</v>
      </c>
      <c r="Y96" s="673"/>
      <c r="Z96" s="673">
        <v>5.0</v>
      </c>
      <c r="AA96" s="673"/>
      <c r="AB96" s="673">
        <v>5.0</v>
      </c>
      <c r="AC96" s="673"/>
      <c r="AD96" s="673">
        <v>5.0</v>
      </c>
      <c r="AE96" s="673"/>
      <c r="AF96" s="673">
        <v>5.0</v>
      </c>
      <c r="AG96" s="673"/>
      <c r="AH96" s="673">
        <v>5.0</v>
      </c>
      <c r="AI96" s="673"/>
      <c r="AJ96" s="673"/>
      <c r="AK96" s="673"/>
      <c r="AL96" s="673"/>
      <c r="AM96" s="673"/>
      <c r="AN96" s="673"/>
      <c r="AO96" s="673"/>
      <c r="AP96" s="673"/>
      <c r="AQ96" s="673"/>
      <c r="AR96" s="673"/>
      <c r="AS96" s="673"/>
      <c r="AT96" s="673"/>
      <c r="AU96" s="673"/>
      <c r="AV96" s="673"/>
      <c r="AW96" s="673"/>
      <c r="AX96" s="673"/>
      <c r="AY96" s="673"/>
      <c r="AZ96" s="673"/>
      <c r="BA96" s="673"/>
      <c r="BB96" s="673"/>
      <c r="BC96" s="673"/>
      <c r="BD96" s="673"/>
      <c r="BE96" s="673"/>
      <c r="BF96" s="673"/>
      <c r="BG96" s="673"/>
      <c r="BH96" s="673"/>
      <c r="BI96" s="673"/>
      <c r="BJ96" s="673"/>
      <c r="BK96" s="673"/>
      <c r="BL96" s="673"/>
      <c r="BM96" s="673"/>
      <c r="BN96" s="673"/>
      <c r="BO96" s="673"/>
      <c r="BP96" s="673"/>
      <c r="BQ96" s="673"/>
      <c r="BR96" s="673"/>
      <c r="BS96" s="673"/>
      <c r="BT96" s="673"/>
      <c r="BU96" s="673"/>
      <c r="BV96" s="673"/>
      <c r="BW96" s="673"/>
      <c r="BX96" s="673"/>
      <c r="BY96" s="673"/>
      <c r="BZ96" s="673"/>
      <c r="CA96" s="673"/>
      <c r="CB96" s="673"/>
      <c r="CC96" s="673"/>
      <c r="CD96" s="673"/>
      <c r="CE96" s="673"/>
      <c r="CF96" s="673"/>
      <c r="CG96" s="673"/>
      <c r="CH96" s="673"/>
      <c r="CI96" s="673"/>
      <c r="CJ96" s="673"/>
      <c r="CK96" s="673"/>
      <c r="CL96" s="673"/>
      <c r="CM96" s="673"/>
      <c r="CN96" s="673"/>
      <c r="CO96" s="673"/>
      <c r="CP96" s="673"/>
      <c r="CQ96" s="673"/>
      <c r="CR96" s="673"/>
      <c r="CS96" s="673"/>
      <c r="CT96" s="673"/>
      <c r="CU96" s="673"/>
      <c r="CV96" s="673"/>
      <c r="CW96" s="673"/>
      <c r="CX96" s="673"/>
      <c r="CY96" s="673"/>
      <c r="CZ96" s="662"/>
      <c r="DA96" s="663"/>
      <c r="DB96" s="663"/>
      <c r="DC96" s="663"/>
      <c r="DD96" s="664"/>
      <c r="DE96" s="665" t="str">
        <f t="shared" si="50"/>
        <v>65</v>
      </c>
      <c r="DF96" s="638"/>
    </row>
    <row r="97" ht="12.0" customHeight="1">
      <c r="A97" s="605"/>
      <c r="B97" s="605"/>
      <c r="C97" s="580"/>
      <c r="D97" s="666" t="s">
        <v>680</v>
      </c>
      <c r="E97" s="667" t="s">
        <v>652</v>
      </c>
      <c r="F97" s="668">
        <v>5.0</v>
      </c>
      <c r="G97" s="668"/>
      <c r="H97" s="668"/>
      <c r="I97" s="668"/>
      <c r="J97" s="668"/>
      <c r="K97" s="668"/>
      <c r="L97" s="668"/>
      <c r="M97" s="668"/>
      <c r="N97" s="668"/>
      <c r="O97" s="668"/>
      <c r="P97" s="668"/>
      <c r="Q97" s="668"/>
      <c r="R97" s="668"/>
      <c r="S97" s="668"/>
      <c r="T97" s="668"/>
      <c r="U97" s="668"/>
      <c r="V97" s="680">
        <v>5.0</v>
      </c>
      <c r="W97" s="668"/>
      <c r="X97" s="668"/>
      <c r="Y97" s="668"/>
      <c r="Z97" s="673">
        <v>5.0</v>
      </c>
      <c r="AA97" s="668"/>
      <c r="AB97" s="668"/>
      <c r="AC97" s="668"/>
      <c r="AD97" s="673">
        <v>5.0</v>
      </c>
      <c r="AE97" s="668"/>
      <c r="AF97" s="673">
        <v>5.0</v>
      </c>
      <c r="AG97" s="668"/>
      <c r="AH97" s="668"/>
      <c r="AI97" s="668"/>
      <c r="AJ97" s="668"/>
      <c r="AK97" s="668"/>
      <c r="AL97" s="668"/>
      <c r="AM97" s="668"/>
      <c r="AN97" s="668"/>
      <c r="AO97" s="668"/>
      <c r="AP97" s="668"/>
      <c r="AQ97" s="668"/>
      <c r="AR97" s="668"/>
      <c r="AS97" s="668"/>
      <c r="AT97" s="668"/>
      <c r="AU97" s="668"/>
      <c r="AV97" s="668"/>
      <c r="AW97" s="668"/>
      <c r="AX97" s="668"/>
      <c r="AY97" s="668"/>
      <c r="AZ97" s="668"/>
      <c r="BA97" s="668"/>
      <c r="BB97" s="668"/>
      <c r="BC97" s="668"/>
      <c r="BD97" s="668"/>
      <c r="BE97" s="668"/>
      <c r="BF97" s="668"/>
      <c r="BG97" s="668"/>
      <c r="BH97" s="668"/>
      <c r="BI97" s="668"/>
      <c r="BJ97" s="668"/>
      <c r="BK97" s="668"/>
      <c r="BL97" s="668"/>
      <c r="BM97" s="668"/>
      <c r="BN97" s="668"/>
      <c r="BO97" s="668"/>
      <c r="BP97" s="668"/>
      <c r="BQ97" s="668"/>
      <c r="BR97" s="668"/>
      <c r="BS97" s="668"/>
      <c r="BT97" s="668"/>
      <c r="BU97" s="668"/>
      <c r="BV97" s="668"/>
      <c r="BW97" s="668"/>
      <c r="BX97" s="668"/>
      <c r="BY97" s="668"/>
      <c r="BZ97" s="668"/>
      <c r="CA97" s="668"/>
      <c r="CB97" s="668"/>
      <c r="CC97" s="668"/>
      <c r="CD97" s="668"/>
      <c r="CE97" s="668"/>
      <c r="CF97" s="668"/>
      <c r="CG97" s="668"/>
      <c r="CH97" s="668"/>
      <c r="CI97" s="668"/>
      <c r="CJ97" s="668"/>
      <c r="CK97" s="668"/>
      <c r="CL97" s="668"/>
      <c r="CM97" s="668"/>
      <c r="CN97" s="668"/>
      <c r="CO97" s="668"/>
      <c r="CP97" s="668"/>
      <c r="CQ97" s="668"/>
      <c r="CR97" s="668"/>
      <c r="CS97" s="668"/>
      <c r="CT97" s="668"/>
      <c r="CU97" s="668"/>
      <c r="CV97" s="668"/>
      <c r="CW97" s="668"/>
      <c r="CX97" s="668"/>
      <c r="CY97" s="668"/>
      <c r="CZ97" s="669"/>
      <c r="DA97" s="670"/>
      <c r="DB97" s="670"/>
      <c r="DC97" s="670"/>
      <c r="DD97" s="671"/>
      <c r="DE97" s="665" t="str">
        <f t="shared" si="50"/>
        <v>25</v>
      </c>
      <c r="DF97" s="638"/>
    </row>
    <row r="98" ht="12.0" customHeight="1">
      <c r="A98" s="605"/>
      <c r="B98" s="605"/>
      <c r="C98" s="580"/>
      <c r="D98" s="678"/>
      <c r="E98" s="646" t="s">
        <v>653</v>
      </c>
      <c r="F98" s="673"/>
      <c r="G98" s="673"/>
      <c r="H98" s="673"/>
      <c r="I98" s="673"/>
      <c r="J98" s="673"/>
      <c r="K98" s="673"/>
      <c r="L98" s="673"/>
      <c r="M98" s="673"/>
      <c r="N98" s="673"/>
      <c r="O98" s="673"/>
      <c r="P98" s="673"/>
      <c r="Q98" s="673"/>
      <c r="R98" s="673"/>
      <c r="S98" s="673"/>
      <c r="T98" s="673"/>
      <c r="U98" s="673"/>
      <c r="V98" s="673"/>
      <c r="W98" s="673"/>
      <c r="X98" s="673"/>
      <c r="Y98" s="673"/>
      <c r="Z98" s="673"/>
      <c r="AA98" s="673"/>
      <c r="AB98" s="673"/>
      <c r="AC98" s="673"/>
      <c r="AD98" s="673"/>
      <c r="AE98" s="673"/>
      <c r="AF98" s="673"/>
      <c r="AG98" s="673"/>
      <c r="AH98" s="673"/>
      <c r="AI98" s="673"/>
      <c r="AJ98" s="673"/>
      <c r="AK98" s="673"/>
      <c r="AL98" s="673"/>
      <c r="AM98" s="673"/>
      <c r="AN98" s="673"/>
      <c r="AO98" s="673"/>
      <c r="AP98" s="673"/>
      <c r="AQ98" s="673"/>
      <c r="AR98" s="673"/>
      <c r="AS98" s="673"/>
      <c r="AT98" s="673"/>
      <c r="AU98" s="673"/>
      <c r="AV98" s="673"/>
      <c r="AW98" s="673"/>
      <c r="AX98" s="673"/>
      <c r="AY98" s="673"/>
      <c r="AZ98" s="673"/>
      <c r="BA98" s="673"/>
      <c r="BB98" s="673"/>
      <c r="BC98" s="673"/>
      <c r="BD98" s="673"/>
      <c r="BE98" s="673"/>
      <c r="BF98" s="673"/>
      <c r="BG98" s="673"/>
      <c r="BH98" s="673"/>
      <c r="BI98" s="673"/>
      <c r="BJ98" s="673"/>
      <c r="BK98" s="673"/>
      <c r="BL98" s="673"/>
      <c r="BM98" s="673"/>
      <c r="BN98" s="673"/>
      <c r="BO98" s="673"/>
      <c r="BP98" s="673"/>
      <c r="BQ98" s="673"/>
      <c r="BR98" s="673"/>
      <c r="BS98" s="673"/>
      <c r="BT98" s="673"/>
      <c r="BU98" s="673"/>
      <c r="BV98" s="673"/>
      <c r="BW98" s="673"/>
      <c r="BX98" s="673"/>
      <c r="BY98" s="673"/>
      <c r="BZ98" s="673"/>
      <c r="CA98" s="673"/>
      <c r="CB98" s="673"/>
      <c r="CC98" s="673"/>
      <c r="CD98" s="673"/>
      <c r="CE98" s="673"/>
      <c r="CF98" s="673"/>
      <c r="CG98" s="673"/>
      <c r="CH98" s="673"/>
      <c r="CI98" s="673"/>
      <c r="CJ98" s="673"/>
      <c r="CK98" s="673"/>
      <c r="CL98" s="673"/>
      <c r="CM98" s="673"/>
      <c r="CN98" s="673"/>
      <c r="CO98" s="673"/>
      <c r="CP98" s="673"/>
      <c r="CQ98" s="673"/>
      <c r="CR98" s="673"/>
      <c r="CS98" s="673"/>
      <c r="CT98" s="673"/>
      <c r="CU98" s="673"/>
      <c r="CV98" s="673"/>
      <c r="CW98" s="673"/>
      <c r="CX98" s="673"/>
      <c r="CY98" s="673"/>
      <c r="CZ98" s="673"/>
      <c r="DA98" s="648"/>
      <c r="DB98" s="648"/>
      <c r="DC98" s="648"/>
      <c r="DD98" s="647"/>
      <c r="DE98" s="665" t="str">
        <f t="shared" si="50"/>
        <v>0</v>
      </c>
      <c r="DF98" s="648"/>
    </row>
    <row r="99" ht="12.0" customHeight="1">
      <c r="A99" s="605"/>
      <c r="B99" s="605"/>
      <c r="C99" s="657" t="str">
        <f>C96+1</f>
        <v>31</v>
      </c>
      <c r="D99" s="658" t="s">
        <v>681</v>
      </c>
      <c r="E99" s="659" t="s">
        <v>651</v>
      </c>
      <c r="F99" s="673"/>
      <c r="G99" s="673"/>
      <c r="H99" s="673"/>
      <c r="I99" s="673"/>
      <c r="J99" s="673"/>
      <c r="K99" s="673"/>
      <c r="L99" s="673"/>
      <c r="M99" s="673"/>
      <c r="N99" s="673"/>
      <c r="O99" s="673"/>
      <c r="P99" s="673"/>
      <c r="Q99" s="673"/>
      <c r="R99" s="673"/>
      <c r="S99" s="673"/>
      <c r="T99" s="673"/>
      <c r="U99" s="673"/>
      <c r="V99" s="673">
        <v>56.0</v>
      </c>
      <c r="W99" s="673"/>
      <c r="X99" s="673"/>
      <c r="Y99" s="673"/>
      <c r="Z99" s="673"/>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73"/>
      <c r="AW99" s="673"/>
      <c r="AX99" s="673"/>
      <c r="AY99" s="673"/>
      <c r="AZ99" s="673"/>
      <c r="BA99" s="673"/>
      <c r="BB99" s="673"/>
      <c r="BC99" s="673"/>
      <c r="BD99" s="673"/>
      <c r="BE99" s="673"/>
      <c r="BF99" s="673"/>
      <c r="BG99" s="673"/>
      <c r="BH99" s="673"/>
      <c r="BI99" s="673"/>
      <c r="BJ99" s="673"/>
      <c r="BK99" s="673"/>
      <c r="BL99" s="673"/>
      <c r="BM99" s="673"/>
      <c r="BN99" s="673"/>
      <c r="BO99" s="673"/>
      <c r="BP99" s="673"/>
      <c r="BQ99" s="673"/>
      <c r="BR99" s="673"/>
      <c r="BS99" s="673"/>
      <c r="BT99" s="673"/>
      <c r="BU99" s="673"/>
      <c r="BV99" s="673"/>
      <c r="BW99" s="673"/>
      <c r="BX99" s="673"/>
      <c r="BY99" s="673"/>
      <c r="BZ99" s="673"/>
      <c r="CA99" s="673"/>
      <c r="CB99" s="673"/>
      <c r="CC99" s="673"/>
      <c r="CD99" s="673"/>
      <c r="CE99" s="673"/>
      <c r="CF99" s="673"/>
      <c r="CG99" s="673"/>
      <c r="CH99" s="673"/>
      <c r="CI99" s="673"/>
      <c r="CJ99" s="673"/>
      <c r="CK99" s="673"/>
      <c r="CL99" s="673"/>
      <c r="CM99" s="673"/>
      <c r="CN99" s="673"/>
      <c r="CO99" s="673"/>
      <c r="CP99" s="673"/>
      <c r="CQ99" s="673"/>
      <c r="CR99" s="673"/>
      <c r="CS99" s="673"/>
      <c r="CT99" s="673"/>
      <c r="CU99" s="673"/>
      <c r="CV99" s="673"/>
      <c r="CW99" s="673"/>
      <c r="CX99" s="673"/>
      <c r="CY99" s="673"/>
      <c r="CZ99" s="662"/>
      <c r="DA99" s="663"/>
      <c r="DB99" s="663"/>
      <c r="DC99" s="663"/>
      <c r="DD99" s="664"/>
      <c r="DE99" s="665" t="str">
        <f t="shared" si="50"/>
        <v>56</v>
      </c>
      <c r="DF99" s="638"/>
    </row>
    <row r="100" ht="12.0" customHeight="1">
      <c r="A100" s="605"/>
      <c r="B100" s="605"/>
      <c r="C100" s="580"/>
      <c r="D100" s="666" t="s">
        <v>682</v>
      </c>
      <c r="E100" s="667" t="s">
        <v>652</v>
      </c>
      <c r="F100" s="668"/>
      <c r="G100" s="668"/>
      <c r="H100" s="668"/>
      <c r="I100" s="668"/>
      <c r="J100" s="668"/>
      <c r="K100" s="668"/>
      <c r="L100" s="668"/>
      <c r="M100" s="668"/>
      <c r="N100" s="668"/>
      <c r="O100" s="668"/>
      <c r="P100" s="668"/>
      <c r="Q100" s="668"/>
      <c r="R100" s="668"/>
      <c r="S100" s="668"/>
      <c r="T100" s="668"/>
      <c r="U100" s="668"/>
      <c r="V100" s="668"/>
      <c r="W100" s="668"/>
      <c r="X100" s="668"/>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8"/>
      <c r="AY100" s="668"/>
      <c r="AZ100" s="668"/>
      <c r="BA100" s="668"/>
      <c r="BB100" s="668"/>
      <c r="BC100" s="668"/>
      <c r="BD100" s="668"/>
      <c r="BE100" s="668"/>
      <c r="BF100" s="668"/>
      <c r="BG100" s="668"/>
      <c r="BH100" s="668"/>
      <c r="BI100" s="668"/>
      <c r="BJ100" s="668"/>
      <c r="BK100" s="668"/>
      <c r="BL100" s="668"/>
      <c r="BM100" s="668"/>
      <c r="BN100" s="668"/>
      <c r="BO100" s="668"/>
      <c r="BP100" s="668"/>
      <c r="BQ100" s="668"/>
      <c r="BR100" s="668"/>
      <c r="BS100" s="668"/>
      <c r="BT100" s="668"/>
      <c r="BU100" s="668"/>
      <c r="BV100" s="668"/>
      <c r="BW100" s="668"/>
      <c r="BX100" s="668"/>
      <c r="BY100" s="668"/>
      <c r="BZ100" s="668"/>
      <c r="CA100" s="668"/>
      <c r="CB100" s="668"/>
      <c r="CC100" s="668"/>
      <c r="CD100" s="668"/>
      <c r="CE100" s="668"/>
      <c r="CF100" s="668"/>
      <c r="CG100" s="668"/>
      <c r="CH100" s="668"/>
      <c r="CI100" s="668"/>
      <c r="CJ100" s="668"/>
      <c r="CK100" s="668"/>
      <c r="CL100" s="668"/>
      <c r="CM100" s="668"/>
      <c r="CN100" s="668"/>
      <c r="CO100" s="668"/>
      <c r="CP100" s="668"/>
      <c r="CQ100" s="668"/>
      <c r="CR100" s="668"/>
      <c r="CS100" s="668"/>
      <c r="CT100" s="668"/>
      <c r="CU100" s="668"/>
      <c r="CV100" s="668"/>
      <c r="CW100" s="668"/>
      <c r="CX100" s="668"/>
      <c r="CY100" s="668"/>
      <c r="CZ100" s="669"/>
      <c r="DA100" s="670"/>
      <c r="DB100" s="670"/>
      <c r="DC100" s="670"/>
      <c r="DD100" s="671"/>
      <c r="DE100" s="665" t="str">
        <f t="shared" si="50"/>
        <v>0</v>
      </c>
      <c r="DF100" s="638"/>
    </row>
    <row r="101" ht="12.0" customHeight="1">
      <c r="A101" s="605"/>
      <c r="B101" s="605"/>
      <c r="C101" s="580"/>
      <c r="D101" s="678"/>
      <c r="E101" s="646" t="s">
        <v>653</v>
      </c>
      <c r="F101" s="673"/>
      <c r="G101" s="673"/>
      <c r="H101" s="673"/>
      <c r="I101" s="673"/>
      <c r="J101" s="673"/>
      <c r="K101" s="673"/>
      <c r="L101" s="673"/>
      <c r="M101" s="673"/>
      <c r="N101" s="673"/>
      <c r="O101" s="673"/>
      <c r="P101" s="673"/>
      <c r="Q101" s="673"/>
      <c r="R101" s="673"/>
      <c r="S101" s="673"/>
      <c r="T101" s="673"/>
      <c r="U101" s="673"/>
      <c r="V101" s="673"/>
      <c r="W101" s="673"/>
      <c r="X101" s="673"/>
      <c r="Y101" s="673"/>
      <c r="Z101" s="673"/>
      <c r="AA101" s="673"/>
      <c r="AB101" s="673"/>
      <c r="AC101" s="673"/>
      <c r="AD101" s="673"/>
      <c r="AE101" s="673"/>
      <c r="AF101" s="673"/>
      <c r="AG101" s="673"/>
      <c r="AH101" s="673"/>
      <c r="AI101" s="673"/>
      <c r="AJ101" s="673"/>
      <c r="AK101" s="673"/>
      <c r="AL101" s="673"/>
      <c r="AM101" s="673"/>
      <c r="AN101" s="673"/>
      <c r="AO101" s="673"/>
      <c r="AP101" s="673"/>
      <c r="AQ101" s="673"/>
      <c r="AR101" s="673"/>
      <c r="AS101" s="673"/>
      <c r="AT101" s="673"/>
      <c r="AU101" s="673"/>
      <c r="AV101" s="673"/>
      <c r="AW101" s="673"/>
      <c r="AX101" s="673"/>
      <c r="AY101" s="673"/>
      <c r="AZ101" s="673"/>
      <c r="BA101" s="673"/>
      <c r="BB101" s="673"/>
      <c r="BC101" s="673"/>
      <c r="BD101" s="673"/>
      <c r="BE101" s="673"/>
      <c r="BF101" s="673"/>
      <c r="BG101" s="673"/>
      <c r="BH101" s="673"/>
      <c r="BI101" s="673"/>
      <c r="BJ101" s="673"/>
      <c r="BK101" s="673"/>
      <c r="BL101" s="673"/>
      <c r="BM101" s="673"/>
      <c r="BN101" s="673"/>
      <c r="BO101" s="673"/>
      <c r="BP101" s="673"/>
      <c r="BQ101" s="673"/>
      <c r="BR101" s="673"/>
      <c r="BS101" s="673"/>
      <c r="BT101" s="673"/>
      <c r="BU101" s="673"/>
      <c r="BV101" s="673"/>
      <c r="BW101" s="673"/>
      <c r="BX101" s="673"/>
      <c r="BY101" s="673"/>
      <c r="BZ101" s="673"/>
      <c r="CA101" s="673"/>
      <c r="CB101" s="673"/>
      <c r="CC101" s="673"/>
      <c r="CD101" s="673"/>
      <c r="CE101" s="673"/>
      <c r="CF101" s="673"/>
      <c r="CG101" s="673"/>
      <c r="CH101" s="673"/>
      <c r="CI101" s="673"/>
      <c r="CJ101" s="673"/>
      <c r="CK101" s="673"/>
      <c r="CL101" s="673"/>
      <c r="CM101" s="673"/>
      <c r="CN101" s="673"/>
      <c r="CO101" s="673"/>
      <c r="CP101" s="673"/>
      <c r="CQ101" s="673"/>
      <c r="CR101" s="673"/>
      <c r="CS101" s="673"/>
      <c r="CT101" s="673"/>
      <c r="CU101" s="673"/>
      <c r="CV101" s="673"/>
      <c r="CW101" s="673"/>
      <c r="CX101" s="673"/>
      <c r="CY101" s="673"/>
      <c r="CZ101" s="673"/>
      <c r="DA101" s="648"/>
      <c r="DB101" s="648"/>
      <c r="DC101" s="648"/>
      <c r="DD101" s="647"/>
      <c r="DE101" s="665" t="str">
        <f t="shared" si="50"/>
        <v>0</v>
      </c>
      <c r="DF101" s="648"/>
    </row>
    <row r="102" ht="12.0" customHeight="1">
      <c r="A102" s="605"/>
      <c r="B102" s="605"/>
      <c r="C102" s="657" t="str">
        <f>C99+1</f>
        <v>32</v>
      </c>
      <c r="D102" s="658">
        <v>45286.0</v>
      </c>
      <c r="E102" s="659" t="s">
        <v>651</v>
      </c>
      <c r="F102" s="673"/>
      <c r="G102" s="673"/>
      <c r="H102" s="673"/>
      <c r="I102" s="673"/>
      <c r="J102" s="673"/>
      <c r="K102" s="673"/>
      <c r="L102" s="673"/>
      <c r="M102" s="673"/>
      <c r="N102" s="673"/>
      <c r="O102" s="673"/>
      <c r="P102" s="673"/>
      <c r="Q102" s="673"/>
      <c r="R102" s="673"/>
      <c r="S102" s="673"/>
      <c r="T102" s="673"/>
      <c r="U102" s="673"/>
      <c r="V102" s="673">
        <v>4.0</v>
      </c>
      <c r="W102" s="673"/>
      <c r="X102" s="673"/>
      <c r="Y102" s="673"/>
      <c r="Z102" s="673"/>
      <c r="AA102" s="673"/>
      <c r="AB102" s="673"/>
      <c r="AC102" s="673"/>
      <c r="AD102" s="673"/>
      <c r="AE102" s="673"/>
      <c r="AF102" s="673"/>
      <c r="AG102" s="673"/>
      <c r="AH102" s="673"/>
      <c r="AI102" s="673"/>
      <c r="AJ102" s="673"/>
      <c r="AK102" s="673"/>
      <c r="AL102" s="673"/>
      <c r="AM102" s="673"/>
      <c r="AN102" s="673"/>
      <c r="AO102" s="673"/>
      <c r="AP102" s="673"/>
      <c r="AQ102" s="673"/>
      <c r="AR102" s="673"/>
      <c r="AS102" s="673"/>
      <c r="AT102" s="673"/>
      <c r="AU102" s="673"/>
      <c r="AV102" s="673"/>
      <c r="AW102" s="673"/>
      <c r="AX102" s="673"/>
      <c r="AY102" s="673"/>
      <c r="AZ102" s="673"/>
      <c r="BA102" s="673"/>
      <c r="BB102" s="673"/>
      <c r="BC102" s="673"/>
      <c r="BD102" s="673"/>
      <c r="BE102" s="673"/>
      <c r="BF102" s="673"/>
      <c r="BG102" s="673"/>
      <c r="BH102" s="673"/>
      <c r="BI102" s="673"/>
      <c r="BJ102" s="673"/>
      <c r="BK102" s="673"/>
      <c r="BL102" s="673"/>
      <c r="BM102" s="673"/>
      <c r="BN102" s="673"/>
      <c r="BO102" s="673"/>
      <c r="BP102" s="673"/>
      <c r="BQ102" s="673"/>
      <c r="BR102" s="673"/>
      <c r="BS102" s="673"/>
      <c r="BT102" s="673"/>
      <c r="BU102" s="673"/>
      <c r="BV102" s="673"/>
      <c r="BW102" s="673"/>
      <c r="BX102" s="673"/>
      <c r="BY102" s="673"/>
      <c r="BZ102" s="673"/>
      <c r="CA102" s="673"/>
      <c r="CB102" s="673"/>
      <c r="CC102" s="673"/>
      <c r="CD102" s="673"/>
      <c r="CE102" s="673"/>
      <c r="CF102" s="673"/>
      <c r="CG102" s="673"/>
      <c r="CH102" s="673"/>
      <c r="CI102" s="673"/>
      <c r="CJ102" s="673"/>
      <c r="CK102" s="673"/>
      <c r="CL102" s="673"/>
      <c r="CM102" s="673"/>
      <c r="CN102" s="673"/>
      <c r="CO102" s="673"/>
      <c r="CP102" s="673"/>
      <c r="CQ102" s="673"/>
      <c r="CR102" s="673"/>
      <c r="CS102" s="673"/>
      <c r="CT102" s="673"/>
      <c r="CU102" s="673"/>
      <c r="CV102" s="673"/>
      <c r="CW102" s="673"/>
      <c r="CX102" s="673"/>
      <c r="CY102" s="673"/>
      <c r="CZ102" s="662"/>
      <c r="DA102" s="663"/>
      <c r="DB102" s="663"/>
      <c r="DC102" s="663"/>
      <c r="DD102" s="664"/>
      <c r="DE102" s="665" t="str">
        <f t="shared" si="50"/>
        <v>4</v>
      </c>
      <c r="DF102" s="638"/>
    </row>
    <row r="103" ht="12.0" customHeight="1">
      <c r="A103" s="605"/>
      <c r="B103" s="605"/>
      <c r="C103" s="580"/>
      <c r="D103" s="666" t="s">
        <v>683</v>
      </c>
      <c r="E103" s="667" t="s">
        <v>652</v>
      </c>
      <c r="F103" s="668"/>
      <c r="G103" s="668"/>
      <c r="H103" s="668"/>
      <c r="I103" s="668"/>
      <c r="J103" s="668"/>
      <c r="K103" s="668"/>
      <c r="L103" s="668"/>
      <c r="M103" s="668"/>
      <c r="N103" s="668"/>
      <c r="O103" s="668"/>
      <c r="P103" s="668"/>
      <c r="Q103" s="668"/>
      <c r="R103" s="668"/>
      <c r="S103" s="668"/>
      <c r="T103" s="668"/>
      <c r="U103" s="668"/>
      <c r="V103" s="668"/>
      <c r="W103" s="668"/>
      <c r="X103" s="668"/>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8"/>
      <c r="AY103" s="668"/>
      <c r="AZ103" s="668"/>
      <c r="BA103" s="668"/>
      <c r="BB103" s="668"/>
      <c r="BC103" s="668"/>
      <c r="BD103" s="668"/>
      <c r="BE103" s="668"/>
      <c r="BF103" s="668"/>
      <c r="BG103" s="668"/>
      <c r="BH103" s="668"/>
      <c r="BI103" s="668"/>
      <c r="BJ103" s="668"/>
      <c r="BK103" s="668"/>
      <c r="BL103" s="668"/>
      <c r="BM103" s="668"/>
      <c r="BN103" s="668"/>
      <c r="BO103" s="668"/>
      <c r="BP103" s="668"/>
      <c r="BQ103" s="668"/>
      <c r="BR103" s="668"/>
      <c r="BS103" s="668"/>
      <c r="BT103" s="668"/>
      <c r="BU103" s="668"/>
      <c r="BV103" s="668"/>
      <c r="BW103" s="668"/>
      <c r="BX103" s="668"/>
      <c r="BY103" s="668"/>
      <c r="BZ103" s="668"/>
      <c r="CA103" s="668"/>
      <c r="CB103" s="668"/>
      <c r="CC103" s="668"/>
      <c r="CD103" s="668"/>
      <c r="CE103" s="668"/>
      <c r="CF103" s="668"/>
      <c r="CG103" s="668"/>
      <c r="CH103" s="668"/>
      <c r="CI103" s="668"/>
      <c r="CJ103" s="668"/>
      <c r="CK103" s="668"/>
      <c r="CL103" s="668"/>
      <c r="CM103" s="668"/>
      <c r="CN103" s="668"/>
      <c r="CO103" s="668"/>
      <c r="CP103" s="668"/>
      <c r="CQ103" s="668"/>
      <c r="CR103" s="668"/>
      <c r="CS103" s="668"/>
      <c r="CT103" s="668"/>
      <c r="CU103" s="668"/>
      <c r="CV103" s="668"/>
      <c r="CW103" s="668"/>
      <c r="CX103" s="668"/>
      <c r="CY103" s="668"/>
      <c r="CZ103" s="669"/>
      <c r="DA103" s="670"/>
      <c r="DB103" s="670"/>
      <c r="DC103" s="670"/>
      <c r="DD103" s="671"/>
      <c r="DE103" s="665" t="str">
        <f t="shared" si="50"/>
        <v>0</v>
      </c>
      <c r="DF103" s="638"/>
    </row>
    <row r="104" ht="12.0" customHeight="1">
      <c r="A104" s="605"/>
      <c r="B104" s="605"/>
      <c r="C104" s="580"/>
      <c r="D104" s="678"/>
      <c r="E104" s="646" t="s">
        <v>653</v>
      </c>
      <c r="F104" s="673"/>
      <c r="G104" s="673"/>
      <c r="H104" s="673"/>
      <c r="I104" s="673"/>
      <c r="J104" s="673"/>
      <c r="K104" s="673"/>
      <c r="L104" s="673"/>
      <c r="M104" s="673"/>
      <c r="N104" s="673"/>
      <c r="O104" s="673"/>
      <c r="P104" s="673"/>
      <c r="Q104" s="673"/>
      <c r="R104" s="673"/>
      <c r="S104" s="673"/>
      <c r="T104" s="673"/>
      <c r="U104" s="673"/>
      <c r="V104" s="673"/>
      <c r="W104" s="673"/>
      <c r="X104" s="673"/>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3"/>
      <c r="AY104" s="673"/>
      <c r="AZ104" s="673"/>
      <c r="BA104" s="673"/>
      <c r="BB104" s="673"/>
      <c r="BC104" s="673"/>
      <c r="BD104" s="673"/>
      <c r="BE104" s="673"/>
      <c r="BF104" s="673"/>
      <c r="BG104" s="673"/>
      <c r="BH104" s="673"/>
      <c r="BI104" s="673"/>
      <c r="BJ104" s="673"/>
      <c r="BK104" s="673"/>
      <c r="BL104" s="673"/>
      <c r="BM104" s="673"/>
      <c r="BN104" s="673"/>
      <c r="BO104" s="673"/>
      <c r="BP104" s="673"/>
      <c r="BQ104" s="673"/>
      <c r="BR104" s="673"/>
      <c r="BS104" s="673"/>
      <c r="BT104" s="673"/>
      <c r="BU104" s="673"/>
      <c r="BV104" s="673"/>
      <c r="BW104" s="673"/>
      <c r="BX104" s="673"/>
      <c r="BY104" s="673"/>
      <c r="BZ104" s="673"/>
      <c r="CA104" s="673"/>
      <c r="CB104" s="673"/>
      <c r="CC104" s="673"/>
      <c r="CD104" s="673"/>
      <c r="CE104" s="673"/>
      <c r="CF104" s="673"/>
      <c r="CG104" s="673"/>
      <c r="CH104" s="673"/>
      <c r="CI104" s="673"/>
      <c r="CJ104" s="673"/>
      <c r="CK104" s="673"/>
      <c r="CL104" s="673"/>
      <c r="CM104" s="673"/>
      <c r="CN104" s="673"/>
      <c r="CO104" s="673"/>
      <c r="CP104" s="673"/>
      <c r="CQ104" s="673"/>
      <c r="CR104" s="673"/>
      <c r="CS104" s="673"/>
      <c r="CT104" s="673"/>
      <c r="CU104" s="673"/>
      <c r="CV104" s="673"/>
      <c r="CW104" s="673"/>
      <c r="CX104" s="673"/>
      <c r="CY104" s="673"/>
      <c r="CZ104" s="673"/>
      <c r="DA104" s="648"/>
      <c r="DB104" s="648"/>
      <c r="DC104" s="648"/>
      <c r="DD104" s="647"/>
      <c r="DE104" s="665" t="str">
        <f t="shared" si="50"/>
        <v>0</v>
      </c>
      <c r="DF104" s="648"/>
    </row>
    <row r="105" ht="12.0" customHeight="1">
      <c r="A105" s="605"/>
      <c r="B105" s="605"/>
      <c r="C105" s="657" t="str">
        <f>C102+1</f>
        <v>33</v>
      </c>
      <c r="D105" s="658">
        <v>45321.0</v>
      </c>
      <c r="E105" s="659" t="s">
        <v>651</v>
      </c>
      <c r="F105" s="673">
        <v>3.0</v>
      </c>
      <c r="G105" s="673"/>
      <c r="H105" s="673"/>
      <c r="I105" s="673"/>
      <c r="J105" s="673"/>
      <c r="K105" s="673"/>
      <c r="L105" s="673">
        <v>3.0</v>
      </c>
      <c r="M105" s="673"/>
      <c r="N105" s="673"/>
      <c r="O105" s="673"/>
      <c r="P105" s="673"/>
      <c r="Q105" s="673"/>
      <c r="R105" s="673">
        <v>3.0</v>
      </c>
      <c r="S105" s="673"/>
      <c r="T105" s="673"/>
      <c r="U105" s="673"/>
      <c r="V105" s="673"/>
      <c r="W105" s="673"/>
      <c r="X105" s="673"/>
      <c r="Y105" s="673"/>
      <c r="Z105" s="673"/>
      <c r="AA105" s="673"/>
      <c r="AB105" s="673"/>
      <c r="AC105" s="673"/>
      <c r="AD105" s="673"/>
      <c r="AE105" s="673"/>
      <c r="AF105" s="673"/>
      <c r="AG105" s="673"/>
      <c r="AH105" s="673"/>
      <c r="AI105" s="673"/>
      <c r="AJ105" s="673"/>
      <c r="AK105" s="673"/>
      <c r="AL105" s="673"/>
      <c r="AM105" s="673"/>
      <c r="AN105" s="673"/>
      <c r="AO105" s="673"/>
      <c r="AP105" s="673"/>
      <c r="AQ105" s="673"/>
      <c r="AR105" s="673"/>
      <c r="AS105" s="673"/>
      <c r="AT105" s="673"/>
      <c r="AU105" s="673"/>
      <c r="AV105" s="673"/>
      <c r="AW105" s="673"/>
      <c r="AX105" s="673"/>
      <c r="AY105" s="673"/>
      <c r="AZ105" s="673"/>
      <c r="BA105" s="673"/>
      <c r="BB105" s="673"/>
      <c r="BC105" s="673"/>
      <c r="BD105" s="673"/>
      <c r="BE105" s="673"/>
      <c r="BF105" s="673"/>
      <c r="BG105" s="673"/>
      <c r="BH105" s="673"/>
      <c r="BI105" s="673"/>
      <c r="BJ105" s="673"/>
      <c r="BK105" s="673"/>
      <c r="BL105" s="673"/>
      <c r="BM105" s="673"/>
      <c r="BN105" s="673"/>
      <c r="BO105" s="673"/>
      <c r="BP105" s="673"/>
      <c r="BQ105" s="673"/>
      <c r="BR105" s="673"/>
      <c r="BS105" s="673"/>
      <c r="BT105" s="673"/>
      <c r="BU105" s="673"/>
      <c r="BV105" s="673"/>
      <c r="BW105" s="673"/>
      <c r="BX105" s="673"/>
      <c r="BY105" s="673"/>
      <c r="BZ105" s="673"/>
      <c r="CA105" s="673"/>
      <c r="CB105" s="673"/>
      <c r="CC105" s="673"/>
      <c r="CD105" s="673"/>
      <c r="CE105" s="673"/>
      <c r="CF105" s="673"/>
      <c r="CG105" s="673"/>
      <c r="CH105" s="673"/>
      <c r="CI105" s="673"/>
      <c r="CJ105" s="673"/>
      <c r="CK105" s="673"/>
      <c r="CL105" s="673"/>
      <c r="CM105" s="673"/>
      <c r="CN105" s="673">
        <v>5.0</v>
      </c>
      <c r="CO105" s="673"/>
      <c r="CP105" s="673"/>
      <c r="CQ105" s="673"/>
      <c r="CR105" s="673"/>
      <c r="CS105" s="673"/>
      <c r="CT105" s="673"/>
      <c r="CU105" s="673"/>
      <c r="CV105" s="673"/>
      <c r="CW105" s="673"/>
      <c r="CX105" s="673"/>
      <c r="CY105" s="673"/>
      <c r="CZ105" s="662"/>
      <c r="DA105" s="663"/>
      <c r="DB105" s="663"/>
      <c r="DC105" s="663"/>
      <c r="DD105" s="664"/>
      <c r="DE105" s="665" t="str">
        <f t="shared" si="50"/>
        <v>14</v>
      </c>
      <c r="DF105" s="638"/>
    </row>
    <row r="106" ht="12.0" customHeight="1">
      <c r="A106" s="605"/>
      <c r="B106" s="605"/>
      <c r="C106" s="580"/>
      <c r="D106" s="666" t="s">
        <v>684</v>
      </c>
      <c r="E106" s="667" t="s">
        <v>652</v>
      </c>
      <c r="F106" s="668"/>
      <c r="G106" s="668"/>
      <c r="H106" s="668"/>
      <c r="I106" s="668"/>
      <c r="J106" s="668"/>
      <c r="K106" s="668"/>
      <c r="L106" s="668"/>
      <c r="M106" s="668"/>
      <c r="N106" s="668"/>
      <c r="O106" s="668"/>
      <c r="P106" s="668"/>
      <c r="Q106" s="668"/>
      <c r="R106" s="668"/>
      <c r="S106" s="668"/>
      <c r="T106" s="668"/>
      <c r="U106" s="668"/>
      <c r="V106" s="668"/>
      <c r="W106" s="668"/>
      <c r="X106" s="668"/>
      <c r="Y106" s="668"/>
      <c r="Z106" s="668"/>
      <c r="AA106" s="668"/>
      <c r="AB106" s="668"/>
      <c r="AC106" s="668"/>
      <c r="AD106" s="668"/>
      <c r="AE106" s="668"/>
      <c r="AF106" s="668"/>
      <c r="AG106" s="668"/>
      <c r="AH106" s="668"/>
      <c r="AI106" s="668"/>
      <c r="AJ106" s="668"/>
      <c r="AK106" s="668"/>
      <c r="AL106" s="668"/>
      <c r="AM106" s="668"/>
      <c r="AN106" s="668"/>
      <c r="AO106" s="668"/>
      <c r="AP106" s="668"/>
      <c r="AQ106" s="668"/>
      <c r="AR106" s="668"/>
      <c r="AS106" s="668"/>
      <c r="AT106" s="668"/>
      <c r="AU106" s="668"/>
      <c r="AV106" s="668"/>
      <c r="AW106" s="668"/>
      <c r="AX106" s="668"/>
      <c r="AY106" s="668"/>
      <c r="AZ106" s="668"/>
      <c r="BA106" s="668"/>
      <c r="BB106" s="668"/>
      <c r="BC106" s="668"/>
      <c r="BD106" s="668"/>
      <c r="BE106" s="668"/>
      <c r="BF106" s="668"/>
      <c r="BG106" s="668"/>
      <c r="BH106" s="668"/>
      <c r="BI106" s="668"/>
      <c r="BJ106" s="668"/>
      <c r="BK106" s="668"/>
      <c r="BL106" s="668"/>
      <c r="BM106" s="668"/>
      <c r="BN106" s="668"/>
      <c r="BO106" s="668"/>
      <c r="BP106" s="668"/>
      <c r="BQ106" s="668"/>
      <c r="BR106" s="668"/>
      <c r="BS106" s="668"/>
      <c r="BT106" s="668"/>
      <c r="BU106" s="668"/>
      <c r="BV106" s="668"/>
      <c r="BW106" s="668"/>
      <c r="BX106" s="668"/>
      <c r="BY106" s="668"/>
      <c r="BZ106" s="668"/>
      <c r="CA106" s="668"/>
      <c r="CB106" s="668"/>
      <c r="CC106" s="668"/>
      <c r="CD106" s="668"/>
      <c r="CE106" s="668"/>
      <c r="CF106" s="668"/>
      <c r="CG106" s="668"/>
      <c r="CH106" s="668"/>
      <c r="CI106" s="668"/>
      <c r="CJ106" s="668"/>
      <c r="CK106" s="668"/>
      <c r="CL106" s="668"/>
      <c r="CM106" s="668"/>
      <c r="CN106" s="668"/>
      <c r="CO106" s="668"/>
      <c r="CP106" s="668"/>
      <c r="CQ106" s="668"/>
      <c r="CR106" s="668"/>
      <c r="CS106" s="668"/>
      <c r="CT106" s="668"/>
      <c r="CU106" s="668"/>
      <c r="CV106" s="668"/>
      <c r="CW106" s="668"/>
      <c r="CX106" s="668"/>
      <c r="CY106" s="668"/>
      <c r="CZ106" s="669"/>
      <c r="DA106" s="670"/>
      <c r="DB106" s="670"/>
      <c r="DC106" s="670"/>
      <c r="DD106" s="671"/>
      <c r="DE106" s="665" t="str">
        <f t="shared" si="50"/>
        <v>0</v>
      </c>
      <c r="DF106" s="638"/>
    </row>
    <row r="107" ht="12.0" customHeight="1">
      <c r="A107" s="605"/>
      <c r="B107" s="605"/>
      <c r="C107" s="580"/>
      <c r="D107" s="678"/>
      <c r="E107" s="646" t="s">
        <v>653</v>
      </c>
      <c r="F107" s="673"/>
      <c r="G107" s="673"/>
      <c r="H107" s="673"/>
      <c r="I107" s="673"/>
      <c r="J107" s="673"/>
      <c r="K107" s="673"/>
      <c r="L107" s="673"/>
      <c r="M107" s="673"/>
      <c r="N107" s="673"/>
      <c r="O107" s="673"/>
      <c r="P107" s="673"/>
      <c r="Q107" s="673"/>
      <c r="R107" s="673"/>
      <c r="S107" s="673"/>
      <c r="T107" s="673"/>
      <c r="U107" s="673"/>
      <c r="V107" s="673"/>
      <c r="W107" s="673"/>
      <c r="X107" s="673"/>
      <c r="Y107" s="673"/>
      <c r="Z107" s="673"/>
      <c r="AA107" s="673"/>
      <c r="AB107" s="673"/>
      <c r="AC107" s="673"/>
      <c r="AD107" s="673"/>
      <c r="AE107" s="673"/>
      <c r="AF107" s="673"/>
      <c r="AG107" s="673"/>
      <c r="AH107" s="673"/>
      <c r="AI107" s="673"/>
      <c r="AJ107" s="673"/>
      <c r="AK107" s="673"/>
      <c r="AL107" s="673"/>
      <c r="AM107" s="673"/>
      <c r="AN107" s="673"/>
      <c r="AO107" s="673"/>
      <c r="AP107" s="673"/>
      <c r="AQ107" s="673"/>
      <c r="AR107" s="673"/>
      <c r="AS107" s="673"/>
      <c r="AT107" s="673"/>
      <c r="AU107" s="673"/>
      <c r="AV107" s="673"/>
      <c r="AW107" s="673"/>
      <c r="AX107" s="673"/>
      <c r="AY107" s="673"/>
      <c r="AZ107" s="673"/>
      <c r="BA107" s="673"/>
      <c r="BB107" s="673"/>
      <c r="BC107" s="673"/>
      <c r="BD107" s="673"/>
      <c r="BE107" s="673"/>
      <c r="BF107" s="673"/>
      <c r="BG107" s="673"/>
      <c r="BH107" s="673"/>
      <c r="BI107" s="673"/>
      <c r="BJ107" s="673"/>
      <c r="BK107" s="673"/>
      <c r="BL107" s="673"/>
      <c r="BM107" s="673"/>
      <c r="BN107" s="673"/>
      <c r="BO107" s="673"/>
      <c r="BP107" s="673"/>
      <c r="BQ107" s="673"/>
      <c r="BR107" s="673"/>
      <c r="BS107" s="673"/>
      <c r="BT107" s="673"/>
      <c r="BU107" s="673"/>
      <c r="BV107" s="673"/>
      <c r="BW107" s="673"/>
      <c r="BX107" s="673"/>
      <c r="BY107" s="673"/>
      <c r="BZ107" s="673"/>
      <c r="CA107" s="673"/>
      <c r="CB107" s="673"/>
      <c r="CC107" s="673"/>
      <c r="CD107" s="673"/>
      <c r="CE107" s="673"/>
      <c r="CF107" s="673"/>
      <c r="CG107" s="673"/>
      <c r="CH107" s="673"/>
      <c r="CI107" s="673"/>
      <c r="CJ107" s="673"/>
      <c r="CK107" s="673"/>
      <c r="CL107" s="673"/>
      <c r="CM107" s="673"/>
      <c r="CN107" s="673"/>
      <c r="CO107" s="673"/>
      <c r="CP107" s="673"/>
      <c r="CQ107" s="673"/>
      <c r="CR107" s="673"/>
      <c r="CS107" s="673"/>
      <c r="CT107" s="673"/>
      <c r="CU107" s="673"/>
      <c r="CV107" s="673"/>
      <c r="CW107" s="673"/>
      <c r="CX107" s="673"/>
      <c r="CY107" s="673"/>
      <c r="CZ107" s="673"/>
      <c r="DA107" s="648"/>
      <c r="DB107" s="648"/>
      <c r="DC107" s="648"/>
      <c r="DD107" s="647"/>
      <c r="DE107" s="665" t="str">
        <f t="shared" si="50"/>
        <v>0</v>
      </c>
      <c r="DF107" s="648"/>
    </row>
    <row r="108" ht="12.0" customHeight="1">
      <c r="A108" s="605"/>
      <c r="B108" s="605"/>
      <c r="C108" s="657" t="str">
        <f>C105+1</f>
        <v>34</v>
      </c>
      <c r="D108" s="658">
        <v>45325.0</v>
      </c>
      <c r="E108" s="659" t="s">
        <v>651</v>
      </c>
      <c r="F108" s="673">
        <v>5.0</v>
      </c>
      <c r="G108" s="673"/>
      <c r="H108" s="673"/>
      <c r="I108" s="673"/>
      <c r="J108" s="673"/>
      <c r="K108" s="673"/>
      <c r="L108" s="673">
        <v>5.0</v>
      </c>
      <c r="M108" s="673"/>
      <c r="N108" s="673"/>
      <c r="O108" s="673"/>
      <c r="P108" s="673">
        <v>5.0</v>
      </c>
      <c r="Q108" s="673"/>
      <c r="R108" s="673">
        <v>5.0</v>
      </c>
      <c r="S108" s="673"/>
      <c r="T108" s="673">
        <v>5.0</v>
      </c>
      <c r="U108" s="673"/>
      <c r="V108" s="673">
        <v>5.0</v>
      </c>
      <c r="W108" s="673"/>
      <c r="X108" s="673">
        <v>5.0</v>
      </c>
      <c r="Y108" s="673"/>
      <c r="Z108" s="673">
        <v>5.0</v>
      </c>
      <c r="AA108" s="673"/>
      <c r="AB108" s="673"/>
      <c r="AC108" s="673"/>
      <c r="AD108" s="673">
        <v>5.0</v>
      </c>
      <c r="AE108" s="673"/>
      <c r="AF108" s="673">
        <v>5.0</v>
      </c>
      <c r="AG108" s="673"/>
      <c r="AH108" s="673">
        <v>5.0</v>
      </c>
      <c r="AI108" s="673"/>
      <c r="AJ108" s="673"/>
      <c r="AK108" s="673"/>
      <c r="AL108" s="673">
        <v>5.0</v>
      </c>
      <c r="AM108" s="673"/>
      <c r="AN108" s="673"/>
      <c r="AO108" s="673"/>
      <c r="AP108" s="673">
        <v>5.0</v>
      </c>
      <c r="AQ108" s="673"/>
      <c r="AR108" s="673"/>
      <c r="AS108" s="673"/>
      <c r="AT108" s="673"/>
      <c r="AU108" s="673"/>
      <c r="AV108" s="673"/>
      <c r="AW108" s="673"/>
      <c r="AX108" s="673"/>
      <c r="AY108" s="673"/>
      <c r="AZ108" s="673"/>
      <c r="BA108" s="673"/>
      <c r="BB108" s="673">
        <v>5.0</v>
      </c>
      <c r="BC108" s="673"/>
      <c r="BD108" s="673"/>
      <c r="BE108" s="673"/>
      <c r="BF108" s="673"/>
      <c r="BG108" s="673"/>
      <c r="BH108" s="673"/>
      <c r="BI108" s="673"/>
      <c r="BJ108" s="673"/>
      <c r="BK108" s="673"/>
      <c r="BL108" s="673">
        <v>5.0</v>
      </c>
      <c r="BM108" s="673"/>
      <c r="BN108" s="673"/>
      <c r="BO108" s="673"/>
      <c r="BP108" s="673"/>
      <c r="BQ108" s="673"/>
      <c r="BR108" s="673"/>
      <c r="BS108" s="673"/>
      <c r="BT108" s="673"/>
      <c r="BU108" s="673"/>
      <c r="BV108" s="673"/>
      <c r="BW108" s="673"/>
      <c r="BX108" s="673">
        <v>5.0</v>
      </c>
      <c r="BY108" s="673"/>
      <c r="BZ108" s="673"/>
      <c r="CA108" s="673"/>
      <c r="CB108" s="673"/>
      <c r="CC108" s="673"/>
      <c r="CD108" s="673">
        <v>5.0</v>
      </c>
      <c r="CE108" s="673"/>
      <c r="CF108" s="673"/>
      <c r="CG108" s="673"/>
      <c r="CH108" s="673"/>
      <c r="CI108" s="673"/>
      <c r="CJ108" s="673"/>
      <c r="CK108" s="673"/>
      <c r="CL108" s="673"/>
      <c r="CM108" s="673"/>
      <c r="CN108" s="673">
        <v>5.0</v>
      </c>
      <c r="CO108" s="673"/>
      <c r="CP108" s="673"/>
      <c r="CQ108" s="673"/>
      <c r="CR108" s="673"/>
      <c r="CS108" s="673"/>
      <c r="CT108" s="673"/>
      <c r="CU108" s="673"/>
      <c r="CV108" s="673"/>
      <c r="CW108" s="673"/>
      <c r="CX108" s="673"/>
      <c r="CY108" s="673"/>
      <c r="CZ108" s="662"/>
      <c r="DA108" s="663"/>
      <c r="DB108" s="663"/>
      <c r="DC108" s="663"/>
      <c r="DD108" s="664"/>
      <c r="DE108" s="665" t="str">
        <f t="shared" si="50"/>
        <v>90</v>
      </c>
      <c r="DF108" s="638"/>
    </row>
    <row r="109" ht="12.0" customHeight="1">
      <c r="A109" s="605"/>
      <c r="B109" s="605"/>
      <c r="C109" s="580"/>
      <c r="D109" s="666" t="s">
        <v>685</v>
      </c>
      <c r="E109" s="667" t="s">
        <v>652</v>
      </c>
      <c r="F109" s="668"/>
      <c r="G109" s="668"/>
      <c r="H109" s="668"/>
      <c r="I109" s="668"/>
      <c r="J109" s="668"/>
      <c r="K109" s="668"/>
      <c r="L109" s="668"/>
      <c r="M109" s="668"/>
      <c r="N109" s="668"/>
      <c r="O109" s="668"/>
      <c r="P109" s="668"/>
      <c r="Q109" s="668"/>
      <c r="R109" s="668"/>
      <c r="S109" s="668"/>
      <c r="T109" s="668"/>
      <c r="U109" s="668"/>
      <c r="V109" s="668"/>
      <c r="W109" s="668"/>
      <c r="X109" s="668"/>
      <c r="Y109" s="668"/>
      <c r="Z109" s="668"/>
      <c r="AA109" s="668"/>
      <c r="AB109" s="668"/>
      <c r="AC109" s="668"/>
      <c r="AD109" s="668"/>
      <c r="AE109" s="668"/>
      <c r="AF109" s="668"/>
      <c r="AG109" s="668"/>
      <c r="AH109" s="668"/>
      <c r="AI109" s="668"/>
      <c r="AJ109" s="668"/>
      <c r="AK109" s="668"/>
      <c r="AL109" s="668"/>
      <c r="AM109" s="668"/>
      <c r="AN109" s="668"/>
      <c r="AO109" s="668"/>
      <c r="AP109" s="668"/>
      <c r="AQ109" s="668"/>
      <c r="AR109" s="668"/>
      <c r="AS109" s="668"/>
      <c r="AT109" s="668"/>
      <c r="AU109" s="668"/>
      <c r="AV109" s="668"/>
      <c r="AW109" s="668"/>
      <c r="AX109" s="668"/>
      <c r="AY109" s="668"/>
      <c r="AZ109" s="668"/>
      <c r="BA109" s="668"/>
      <c r="BB109" s="668"/>
      <c r="BC109" s="668"/>
      <c r="BD109" s="668"/>
      <c r="BE109" s="668"/>
      <c r="BF109" s="668"/>
      <c r="BG109" s="668"/>
      <c r="BH109" s="668"/>
      <c r="BI109" s="668"/>
      <c r="BJ109" s="668"/>
      <c r="BK109" s="668"/>
      <c r="BL109" s="668"/>
      <c r="BM109" s="668"/>
      <c r="BN109" s="668"/>
      <c r="BO109" s="668"/>
      <c r="BP109" s="668"/>
      <c r="BQ109" s="668"/>
      <c r="BR109" s="668"/>
      <c r="BS109" s="668"/>
      <c r="BT109" s="668"/>
      <c r="BU109" s="668"/>
      <c r="BV109" s="668"/>
      <c r="BW109" s="668"/>
      <c r="BX109" s="668"/>
      <c r="BY109" s="668"/>
      <c r="BZ109" s="668"/>
      <c r="CA109" s="668"/>
      <c r="CB109" s="668"/>
      <c r="CC109" s="668"/>
      <c r="CD109" s="668"/>
      <c r="CE109" s="668"/>
      <c r="CF109" s="668"/>
      <c r="CG109" s="668"/>
      <c r="CH109" s="668"/>
      <c r="CI109" s="668"/>
      <c r="CJ109" s="668"/>
      <c r="CK109" s="668"/>
      <c r="CL109" s="668"/>
      <c r="CM109" s="668"/>
      <c r="CN109" s="668"/>
      <c r="CO109" s="668"/>
      <c r="CP109" s="668"/>
      <c r="CQ109" s="668"/>
      <c r="CR109" s="668"/>
      <c r="CS109" s="668"/>
      <c r="CT109" s="668"/>
      <c r="CU109" s="668"/>
      <c r="CV109" s="668"/>
      <c r="CW109" s="668"/>
      <c r="CX109" s="668"/>
      <c r="CY109" s="668"/>
      <c r="CZ109" s="669"/>
      <c r="DA109" s="670"/>
      <c r="DB109" s="670"/>
      <c r="DC109" s="670"/>
      <c r="DD109" s="671"/>
      <c r="DE109" s="665" t="str">
        <f t="shared" si="50"/>
        <v>0</v>
      </c>
      <c r="DF109" s="638"/>
    </row>
    <row r="110" ht="12.0" customHeight="1">
      <c r="A110" s="605"/>
      <c r="B110" s="605"/>
      <c r="C110" s="580"/>
      <c r="D110" s="678"/>
      <c r="E110" s="646" t="s">
        <v>653</v>
      </c>
      <c r="F110" s="673"/>
      <c r="G110" s="673"/>
      <c r="H110" s="673"/>
      <c r="I110" s="673"/>
      <c r="J110" s="673"/>
      <c r="K110" s="673"/>
      <c r="L110" s="673"/>
      <c r="M110" s="673"/>
      <c r="N110" s="673"/>
      <c r="O110" s="673"/>
      <c r="P110" s="673"/>
      <c r="Q110" s="673"/>
      <c r="R110" s="673"/>
      <c r="S110" s="673"/>
      <c r="T110" s="673"/>
      <c r="U110" s="673"/>
      <c r="V110" s="673"/>
      <c r="W110" s="673"/>
      <c r="X110" s="673"/>
      <c r="Y110" s="673"/>
      <c r="Z110" s="673"/>
      <c r="AA110" s="673"/>
      <c r="AB110" s="673"/>
      <c r="AC110" s="673"/>
      <c r="AD110" s="673"/>
      <c r="AE110" s="673"/>
      <c r="AF110" s="673"/>
      <c r="AG110" s="673"/>
      <c r="AH110" s="673"/>
      <c r="AI110" s="673"/>
      <c r="AJ110" s="673"/>
      <c r="AK110" s="673"/>
      <c r="AL110" s="673"/>
      <c r="AM110" s="673"/>
      <c r="AN110" s="673"/>
      <c r="AO110" s="673"/>
      <c r="AP110" s="673"/>
      <c r="AQ110" s="673"/>
      <c r="AR110" s="673"/>
      <c r="AS110" s="673"/>
      <c r="AT110" s="673"/>
      <c r="AU110" s="673"/>
      <c r="AV110" s="673"/>
      <c r="AW110" s="673"/>
      <c r="AX110" s="673"/>
      <c r="AY110" s="673"/>
      <c r="AZ110" s="673"/>
      <c r="BA110" s="673"/>
      <c r="BB110" s="673"/>
      <c r="BC110" s="673"/>
      <c r="BD110" s="673"/>
      <c r="BE110" s="673"/>
      <c r="BF110" s="673"/>
      <c r="BG110" s="673"/>
      <c r="BH110" s="673"/>
      <c r="BI110" s="673"/>
      <c r="BJ110" s="673"/>
      <c r="BK110" s="673"/>
      <c r="BL110" s="673"/>
      <c r="BM110" s="673"/>
      <c r="BN110" s="673"/>
      <c r="BO110" s="673"/>
      <c r="BP110" s="673"/>
      <c r="BQ110" s="673"/>
      <c r="BR110" s="673"/>
      <c r="BS110" s="673"/>
      <c r="BT110" s="673"/>
      <c r="BU110" s="673"/>
      <c r="BV110" s="673"/>
      <c r="BW110" s="673"/>
      <c r="BX110" s="673"/>
      <c r="BY110" s="673"/>
      <c r="BZ110" s="673"/>
      <c r="CA110" s="673"/>
      <c r="CB110" s="673"/>
      <c r="CC110" s="673"/>
      <c r="CD110" s="673"/>
      <c r="CE110" s="673"/>
      <c r="CF110" s="673"/>
      <c r="CG110" s="673"/>
      <c r="CH110" s="673"/>
      <c r="CI110" s="673"/>
      <c r="CJ110" s="673"/>
      <c r="CK110" s="673"/>
      <c r="CL110" s="673"/>
      <c r="CM110" s="673"/>
      <c r="CN110" s="673"/>
      <c r="CO110" s="673"/>
      <c r="CP110" s="673"/>
      <c r="CQ110" s="673"/>
      <c r="CR110" s="673"/>
      <c r="CS110" s="673"/>
      <c r="CT110" s="673"/>
      <c r="CU110" s="673"/>
      <c r="CV110" s="673"/>
      <c r="CW110" s="673"/>
      <c r="CX110" s="673"/>
      <c r="CY110" s="673"/>
      <c r="CZ110" s="673"/>
      <c r="DA110" s="648"/>
      <c r="DB110" s="648"/>
      <c r="DC110" s="648"/>
      <c r="DD110" s="647"/>
      <c r="DE110" s="665" t="str">
        <f t="shared" si="50"/>
        <v>0</v>
      </c>
      <c r="DF110" s="648"/>
    </row>
    <row r="111" ht="12.0" customHeight="1">
      <c r="A111" s="605"/>
      <c r="B111" s="605"/>
      <c r="C111" s="657" t="str">
        <f>C108+1</f>
        <v>35</v>
      </c>
      <c r="D111" s="658" t="s">
        <v>686</v>
      </c>
      <c r="E111" s="659" t="s">
        <v>651</v>
      </c>
      <c r="F111" s="673"/>
      <c r="G111" s="673"/>
      <c r="H111" s="673"/>
      <c r="I111" s="673"/>
      <c r="J111" s="673"/>
      <c r="K111" s="673"/>
      <c r="L111" s="673"/>
      <c r="M111" s="673"/>
      <c r="N111" s="673"/>
      <c r="O111" s="673"/>
      <c r="P111" s="673"/>
      <c r="Q111" s="673"/>
      <c r="R111" s="673"/>
      <c r="S111" s="673"/>
      <c r="T111" s="673"/>
      <c r="U111" s="673"/>
      <c r="V111" s="673"/>
      <c r="W111" s="673"/>
      <c r="X111" s="673"/>
      <c r="Y111" s="673"/>
      <c r="Z111" s="673"/>
      <c r="AA111" s="673"/>
      <c r="AB111" s="673"/>
      <c r="AC111" s="673"/>
      <c r="AD111" s="673"/>
      <c r="AE111" s="673"/>
      <c r="AF111" s="673"/>
      <c r="AG111" s="673"/>
      <c r="AH111" s="673"/>
      <c r="AI111" s="673"/>
      <c r="AJ111" s="673"/>
      <c r="AK111" s="673"/>
      <c r="AL111" s="673"/>
      <c r="AM111" s="673"/>
      <c r="AN111" s="673"/>
      <c r="AO111" s="673"/>
      <c r="AP111" s="673"/>
      <c r="AQ111" s="673"/>
      <c r="AR111" s="673"/>
      <c r="AS111" s="673"/>
      <c r="AT111" s="673"/>
      <c r="AU111" s="673"/>
      <c r="AV111" s="673"/>
      <c r="AW111" s="673"/>
      <c r="AX111" s="673"/>
      <c r="AY111" s="673"/>
      <c r="AZ111" s="673"/>
      <c r="BA111" s="673"/>
      <c r="BB111" s="673"/>
      <c r="BC111" s="673"/>
      <c r="BD111" s="673"/>
      <c r="BE111" s="673"/>
      <c r="BF111" s="673"/>
      <c r="BG111" s="673"/>
      <c r="BH111" s="673"/>
      <c r="BI111" s="673"/>
      <c r="BJ111" s="673"/>
      <c r="BK111" s="673"/>
      <c r="BL111" s="673"/>
      <c r="BM111" s="673"/>
      <c r="BN111" s="673"/>
      <c r="BO111" s="673"/>
      <c r="BP111" s="673"/>
      <c r="BQ111" s="673"/>
      <c r="BR111" s="673"/>
      <c r="BS111" s="673"/>
      <c r="BT111" s="673"/>
      <c r="BU111" s="673"/>
      <c r="BV111" s="673"/>
      <c r="BW111" s="673"/>
      <c r="BX111" s="673"/>
      <c r="BY111" s="673"/>
      <c r="BZ111" s="673"/>
      <c r="CA111" s="673"/>
      <c r="CB111" s="673"/>
      <c r="CC111" s="673"/>
      <c r="CD111" s="673"/>
      <c r="CE111" s="673"/>
      <c r="CF111" s="673"/>
      <c r="CG111" s="673"/>
      <c r="CH111" s="673"/>
      <c r="CI111" s="673"/>
      <c r="CJ111" s="673"/>
      <c r="CK111" s="673"/>
      <c r="CL111" s="673"/>
      <c r="CM111" s="673"/>
      <c r="CN111" s="673"/>
      <c r="CO111" s="673"/>
      <c r="CP111" s="673"/>
      <c r="CQ111" s="673"/>
      <c r="CR111" s="673"/>
      <c r="CS111" s="673"/>
      <c r="CT111" s="673"/>
      <c r="CU111" s="673"/>
      <c r="CV111" s="673"/>
      <c r="CW111" s="673"/>
      <c r="CX111" s="673"/>
      <c r="CY111" s="673"/>
      <c r="CZ111" s="662"/>
      <c r="DA111" s="663"/>
      <c r="DB111" s="663"/>
      <c r="DC111" s="663"/>
      <c r="DD111" s="664"/>
      <c r="DE111" s="665" t="str">
        <f t="shared" si="50"/>
        <v>0</v>
      </c>
      <c r="DF111" s="638"/>
    </row>
    <row r="112" ht="12.0" customHeight="1">
      <c r="A112" s="605"/>
      <c r="B112" s="605"/>
      <c r="C112" s="580"/>
      <c r="D112" s="666" t="s">
        <v>687</v>
      </c>
      <c r="E112" s="667" t="s">
        <v>652</v>
      </c>
      <c r="F112" s="668"/>
      <c r="G112" s="668"/>
      <c r="H112" s="668"/>
      <c r="I112" s="668"/>
      <c r="J112" s="668"/>
      <c r="K112" s="668"/>
      <c r="L112" s="668"/>
      <c r="M112" s="668"/>
      <c r="N112" s="668"/>
      <c r="O112" s="668"/>
      <c r="P112" s="668"/>
      <c r="Q112" s="668"/>
      <c r="R112" s="668"/>
      <c r="S112" s="668"/>
      <c r="T112" s="668"/>
      <c r="U112" s="668"/>
      <c r="V112" s="668"/>
      <c r="W112" s="668"/>
      <c r="X112" s="668"/>
      <c r="Y112" s="668"/>
      <c r="Z112" s="668"/>
      <c r="AA112" s="668"/>
      <c r="AB112" s="668"/>
      <c r="AC112" s="668"/>
      <c r="AD112" s="668"/>
      <c r="AE112" s="668"/>
      <c r="AF112" s="668"/>
      <c r="AG112" s="668"/>
      <c r="AH112" s="668">
        <v>20.0</v>
      </c>
      <c r="AI112" s="668"/>
      <c r="AJ112" s="668"/>
      <c r="AK112" s="668"/>
      <c r="AL112" s="668"/>
      <c r="AM112" s="668"/>
      <c r="AN112" s="668"/>
      <c r="AO112" s="668"/>
      <c r="AP112" s="668"/>
      <c r="AQ112" s="668"/>
      <c r="AR112" s="668"/>
      <c r="AS112" s="668"/>
      <c r="AT112" s="668"/>
      <c r="AU112" s="668"/>
      <c r="AV112" s="668"/>
      <c r="AW112" s="668"/>
      <c r="AX112" s="668"/>
      <c r="AY112" s="668"/>
      <c r="AZ112" s="668"/>
      <c r="BA112" s="668"/>
      <c r="BB112" s="668"/>
      <c r="BC112" s="668"/>
      <c r="BD112" s="668"/>
      <c r="BE112" s="668"/>
      <c r="BF112" s="668"/>
      <c r="BG112" s="668"/>
      <c r="BH112" s="668"/>
      <c r="BI112" s="668"/>
      <c r="BJ112" s="668"/>
      <c r="BK112" s="668"/>
      <c r="BL112" s="668"/>
      <c r="BM112" s="668"/>
      <c r="BN112" s="668"/>
      <c r="BO112" s="668"/>
      <c r="BP112" s="668"/>
      <c r="BQ112" s="668"/>
      <c r="BR112" s="668"/>
      <c r="BS112" s="668"/>
      <c r="BT112" s="668"/>
      <c r="BU112" s="668"/>
      <c r="BV112" s="668"/>
      <c r="BW112" s="668"/>
      <c r="BX112" s="668"/>
      <c r="BY112" s="668"/>
      <c r="BZ112" s="668"/>
      <c r="CA112" s="668"/>
      <c r="CB112" s="668"/>
      <c r="CC112" s="668"/>
      <c r="CD112" s="668"/>
      <c r="CE112" s="668"/>
      <c r="CF112" s="668"/>
      <c r="CG112" s="668"/>
      <c r="CH112" s="668"/>
      <c r="CI112" s="668"/>
      <c r="CJ112" s="668"/>
      <c r="CK112" s="668"/>
      <c r="CL112" s="668"/>
      <c r="CM112" s="668"/>
      <c r="CN112" s="668"/>
      <c r="CO112" s="668"/>
      <c r="CP112" s="668"/>
      <c r="CQ112" s="668"/>
      <c r="CR112" s="668"/>
      <c r="CS112" s="668"/>
      <c r="CT112" s="668"/>
      <c r="CU112" s="668"/>
      <c r="CV112" s="668"/>
      <c r="CW112" s="668"/>
      <c r="CX112" s="668"/>
      <c r="CY112" s="668"/>
      <c r="CZ112" s="669"/>
      <c r="DA112" s="670"/>
      <c r="DB112" s="670"/>
      <c r="DC112" s="670"/>
      <c r="DD112" s="671"/>
      <c r="DE112" s="665" t="str">
        <f t="shared" si="50"/>
        <v>20</v>
      </c>
      <c r="DF112" s="638"/>
    </row>
    <row r="113" ht="12.0" customHeight="1">
      <c r="A113" s="605"/>
      <c r="B113" s="605"/>
      <c r="C113" s="580"/>
      <c r="D113" s="678"/>
      <c r="E113" s="646" t="s">
        <v>653</v>
      </c>
      <c r="F113" s="673"/>
      <c r="G113" s="673"/>
      <c r="H113" s="673"/>
      <c r="I113" s="673"/>
      <c r="J113" s="673"/>
      <c r="K113" s="673"/>
      <c r="L113" s="673"/>
      <c r="M113" s="673"/>
      <c r="N113" s="673"/>
      <c r="O113" s="673"/>
      <c r="P113" s="673"/>
      <c r="Q113" s="673"/>
      <c r="R113" s="673"/>
      <c r="S113" s="673"/>
      <c r="T113" s="673"/>
      <c r="U113" s="673"/>
      <c r="V113" s="673"/>
      <c r="W113" s="673"/>
      <c r="X113" s="673"/>
      <c r="Y113" s="673"/>
      <c r="Z113" s="673"/>
      <c r="AA113" s="673"/>
      <c r="AB113" s="673"/>
      <c r="AC113" s="673"/>
      <c r="AD113" s="673"/>
      <c r="AE113" s="673"/>
      <c r="AF113" s="673"/>
      <c r="AG113" s="673"/>
      <c r="AH113" s="673"/>
      <c r="AI113" s="673"/>
      <c r="AJ113" s="673"/>
      <c r="AK113" s="673"/>
      <c r="AL113" s="673"/>
      <c r="AM113" s="673"/>
      <c r="AN113" s="673"/>
      <c r="AO113" s="673"/>
      <c r="AP113" s="673"/>
      <c r="AQ113" s="673"/>
      <c r="AR113" s="673"/>
      <c r="AS113" s="673"/>
      <c r="AT113" s="673"/>
      <c r="AU113" s="673"/>
      <c r="AV113" s="673"/>
      <c r="AW113" s="673"/>
      <c r="AX113" s="673"/>
      <c r="AY113" s="673"/>
      <c r="AZ113" s="673"/>
      <c r="BA113" s="673"/>
      <c r="BB113" s="673"/>
      <c r="BC113" s="673"/>
      <c r="BD113" s="673"/>
      <c r="BE113" s="673"/>
      <c r="BF113" s="673"/>
      <c r="BG113" s="673"/>
      <c r="BH113" s="673"/>
      <c r="BI113" s="673"/>
      <c r="BJ113" s="673"/>
      <c r="BK113" s="673"/>
      <c r="BL113" s="673"/>
      <c r="BM113" s="673"/>
      <c r="BN113" s="673"/>
      <c r="BO113" s="673"/>
      <c r="BP113" s="673"/>
      <c r="BQ113" s="673"/>
      <c r="BR113" s="673"/>
      <c r="BS113" s="673"/>
      <c r="BT113" s="673"/>
      <c r="BU113" s="673"/>
      <c r="BV113" s="673"/>
      <c r="BW113" s="673"/>
      <c r="BX113" s="673"/>
      <c r="BY113" s="673"/>
      <c r="BZ113" s="673"/>
      <c r="CA113" s="673"/>
      <c r="CB113" s="673"/>
      <c r="CC113" s="673"/>
      <c r="CD113" s="673"/>
      <c r="CE113" s="673"/>
      <c r="CF113" s="673"/>
      <c r="CG113" s="673"/>
      <c r="CH113" s="673"/>
      <c r="CI113" s="673"/>
      <c r="CJ113" s="673"/>
      <c r="CK113" s="673"/>
      <c r="CL113" s="673"/>
      <c r="CM113" s="673"/>
      <c r="CN113" s="673"/>
      <c r="CO113" s="673"/>
      <c r="CP113" s="673"/>
      <c r="CQ113" s="673"/>
      <c r="CR113" s="673"/>
      <c r="CS113" s="673"/>
      <c r="CT113" s="673"/>
      <c r="CU113" s="673"/>
      <c r="CV113" s="673"/>
      <c r="CW113" s="673"/>
      <c r="CX113" s="673"/>
      <c r="CY113" s="673"/>
      <c r="CZ113" s="673"/>
      <c r="DA113" s="648"/>
      <c r="DB113" s="648"/>
      <c r="DC113" s="648"/>
      <c r="DD113" s="647"/>
      <c r="DE113" s="665" t="str">
        <f t="shared" si="50"/>
        <v>0</v>
      </c>
      <c r="DF113" s="648"/>
    </row>
    <row r="114" ht="12.0" customHeight="1">
      <c r="A114" s="605"/>
      <c r="B114" s="605"/>
      <c r="C114" s="657" t="str">
        <f>C111+1</f>
        <v>36</v>
      </c>
      <c r="D114" s="658">
        <v>45508.0</v>
      </c>
      <c r="E114" s="659" t="s">
        <v>651</v>
      </c>
      <c r="F114" s="673">
        <v>4.0</v>
      </c>
      <c r="G114" s="673"/>
      <c r="H114" s="673"/>
      <c r="I114" s="673"/>
      <c r="J114" s="673"/>
      <c r="K114" s="673"/>
      <c r="L114" s="673">
        <v>2.0</v>
      </c>
      <c r="M114" s="673"/>
      <c r="N114" s="673"/>
      <c r="O114" s="673"/>
      <c r="P114" s="673"/>
      <c r="Q114" s="673"/>
      <c r="R114" s="673"/>
      <c r="S114" s="673"/>
      <c r="T114" s="673"/>
      <c r="U114" s="673"/>
      <c r="V114" s="673"/>
      <c r="W114" s="673"/>
      <c r="X114" s="673"/>
      <c r="Y114" s="673"/>
      <c r="Z114" s="673"/>
      <c r="AA114" s="673"/>
      <c r="AB114" s="673"/>
      <c r="AC114" s="673"/>
      <c r="AD114" s="673"/>
      <c r="AE114" s="673"/>
      <c r="AF114" s="673"/>
      <c r="AG114" s="673"/>
      <c r="AH114" s="673"/>
      <c r="AI114" s="673"/>
      <c r="AJ114" s="673"/>
      <c r="AK114" s="673"/>
      <c r="AL114" s="673"/>
      <c r="AM114" s="673"/>
      <c r="AN114" s="673"/>
      <c r="AO114" s="673"/>
      <c r="AP114" s="673"/>
      <c r="AQ114" s="673"/>
      <c r="AR114" s="673"/>
      <c r="AS114" s="673"/>
      <c r="AT114" s="673"/>
      <c r="AU114" s="673"/>
      <c r="AV114" s="673"/>
      <c r="AW114" s="673"/>
      <c r="AX114" s="673"/>
      <c r="AY114" s="673"/>
      <c r="AZ114" s="673"/>
      <c r="BA114" s="673"/>
      <c r="BB114" s="673"/>
      <c r="BC114" s="673"/>
      <c r="BD114" s="673"/>
      <c r="BE114" s="673"/>
      <c r="BF114" s="673"/>
      <c r="BG114" s="673"/>
      <c r="BH114" s="673"/>
      <c r="BI114" s="673"/>
      <c r="BJ114" s="673"/>
      <c r="BK114" s="673"/>
      <c r="BL114" s="673"/>
      <c r="BM114" s="673"/>
      <c r="BN114" s="673"/>
      <c r="BO114" s="673"/>
      <c r="BP114" s="673"/>
      <c r="BQ114" s="673"/>
      <c r="BR114" s="673"/>
      <c r="BS114" s="673"/>
      <c r="BT114" s="673"/>
      <c r="BU114" s="673"/>
      <c r="BV114" s="673"/>
      <c r="BW114" s="673"/>
      <c r="BX114" s="673"/>
      <c r="BY114" s="673"/>
      <c r="BZ114" s="673"/>
      <c r="CA114" s="673"/>
      <c r="CB114" s="673"/>
      <c r="CC114" s="673"/>
      <c r="CD114" s="673"/>
      <c r="CE114" s="673"/>
      <c r="CF114" s="673"/>
      <c r="CG114" s="673"/>
      <c r="CH114" s="673"/>
      <c r="CI114" s="673"/>
      <c r="CJ114" s="673"/>
      <c r="CK114" s="673"/>
      <c r="CL114" s="673"/>
      <c r="CM114" s="673"/>
      <c r="CN114" s="673"/>
      <c r="CO114" s="673"/>
      <c r="CP114" s="673"/>
      <c r="CQ114" s="673"/>
      <c r="CR114" s="673"/>
      <c r="CS114" s="673"/>
      <c r="CT114" s="673"/>
      <c r="CU114" s="673"/>
      <c r="CV114" s="673"/>
      <c r="CW114" s="673"/>
      <c r="CX114" s="673"/>
      <c r="CY114" s="673"/>
      <c r="CZ114" s="662"/>
      <c r="DA114" s="663"/>
      <c r="DB114" s="663"/>
      <c r="DC114" s="663"/>
      <c r="DD114" s="664"/>
      <c r="DE114" s="665" t="str">
        <f t="shared" si="50"/>
        <v>6</v>
      </c>
      <c r="DF114" s="638"/>
    </row>
    <row r="115" ht="12.0" customHeight="1">
      <c r="A115" s="605"/>
      <c r="B115" s="605"/>
      <c r="C115" s="580"/>
      <c r="D115" s="666" t="s">
        <v>682</v>
      </c>
      <c r="E115" s="667" t="s">
        <v>652</v>
      </c>
      <c r="F115" s="668"/>
      <c r="G115" s="668"/>
      <c r="H115" s="668"/>
      <c r="I115" s="668"/>
      <c r="J115" s="668"/>
      <c r="K115" s="668"/>
      <c r="L115" s="668"/>
      <c r="M115" s="668"/>
      <c r="N115" s="668"/>
      <c r="O115" s="668"/>
      <c r="P115" s="668"/>
      <c r="Q115" s="668"/>
      <c r="R115" s="668"/>
      <c r="S115" s="668"/>
      <c r="T115" s="668"/>
      <c r="U115" s="668"/>
      <c r="V115" s="668"/>
      <c r="W115" s="668"/>
      <c r="X115" s="668"/>
      <c r="Y115" s="668"/>
      <c r="Z115" s="668"/>
      <c r="AA115" s="668"/>
      <c r="AB115" s="668"/>
      <c r="AC115" s="668"/>
      <c r="AD115" s="668"/>
      <c r="AE115" s="668"/>
      <c r="AF115" s="668"/>
      <c r="AG115" s="668"/>
      <c r="AH115" s="668"/>
      <c r="AI115" s="668"/>
      <c r="AJ115" s="668"/>
      <c r="AK115" s="668"/>
      <c r="AL115" s="668"/>
      <c r="AM115" s="668"/>
      <c r="AN115" s="668"/>
      <c r="AO115" s="668"/>
      <c r="AP115" s="668"/>
      <c r="AQ115" s="668"/>
      <c r="AR115" s="668"/>
      <c r="AS115" s="668"/>
      <c r="AT115" s="668"/>
      <c r="AU115" s="668"/>
      <c r="AV115" s="668"/>
      <c r="AW115" s="668"/>
      <c r="AX115" s="668"/>
      <c r="AY115" s="668"/>
      <c r="AZ115" s="668"/>
      <c r="BA115" s="668"/>
      <c r="BB115" s="668"/>
      <c r="BC115" s="668"/>
      <c r="BD115" s="668"/>
      <c r="BE115" s="668"/>
      <c r="BF115" s="668"/>
      <c r="BG115" s="668"/>
      <c r="BH115" s="668"/>
      <c r="BI115" s="668"/>
      <c r="BJ115" s="668"/>
      <c r="BK115" s="668"/>
      <c r="BL115" s="668"/>
      <c r="BM115" s="668"/>
      <c r="BN115" s="668"/>
      <c r="BO115" s="668"/>
      <c r="BP115" s="668"/>
      <c r="BQ115" s="668"/>
      <c r="BR115" s="668"/>
      <c r="BS115" s="668"/>
      <c r="BT115" s="668"/>
      <c r="BU115" s="668"/>
      <c r="BV115" s="668"/>
      <c r="BW115" s="668"/>
      <c r="BX115" s="668"/>
      <c r="BY115" s="668"/>
      <c r="BZ115" s="668"/>
      <c r="CA115" s="668"/>
      <c r="CB115" s="668"/>
      <c r="CC115" s="668"/>
      <c r="CD115" s="668"/>
      <c r="CE115" s="668"/>
      <c r="CF115" s="668"/>
      <c r="CG115" s="668"/>
      <c r="CH115" s="668"/>
      <c r="CI115" s="668"/>
      <c r="CJ115" s="668"/>
      <c r="CK115" s="668"/>
      <c r="CL115" s="668"/>
      <c r="CM115" s="668"/>
      <c r="CN115" s="668"/>
      <c r="CO115" s="668"/>
      <c r="CP115" s="668"/>
      <c r="CQ115" s="668"/>
      <c r="CR115" s="668"/>
      <c r="CS115" s="668"/>
      <c r="CT115" s="668"/>
      <c r="CU115" s="668"/>
      <c r="CV115" s="668"/>
      <c r="CW115" s="668"/>
      <c r="CX115" s="668"/>
      <c r="CY115" s="668"/>
      <c r="CZ115" s="669"/>
      <c r="DA115" s="670"/>
      <c r="DB115" s="670"/>
      <c r="DC115" s="670"/>
      <c r="DD115" s="671"/>
      <c r="DE115" s="665" t="str">
        <f t="shared" si="50"/>
        <v>0</v>
      </c>
      <c r="DF115" s="638"/>
    </row>
    <row r="116" ht="12.0" customHeight="1">
      <c r="A116" s="605"/>
      <c r="B116" s="605"/>
      <c r="C116" s="580"/>
      <c r="D116" s="293"/>
      <c r="E116" s="646" t="s">
        <v>653</v>
      </c>
      <c r="F116" s="673"/>
      <c r="G116" s="673"/>
      <c r="H116" s="673"/>
      <c r="I116" s="673"/>
      <c r="J116" s="673"/>
      <c r="K116" s="673"/>
      <c r="L116" s="673"/>
      <c r="M116" s="673"/>
      <c r="N116" s="673"/>
      <c r="O116" s="673"/>
      <c r="P116" s="673"/>
      <c r="Q116" s="673"/>
      <c r="R116" s="673"/>
      <c r="S116" s="673"/>
      <c r="T116" s="673"/>
      <c r="U116" s="673"/>
      <c r="V116" s="673"/>
      <c r="W116" s="673"/>
      <c r="X116" s="673"/>
      <c r="Y116" s="673"/>
      <c r="Z116" s="673"/>
      <c r="AA116" s="673"/>
      <c r="AB116" s="673"/>
      <c r="AC116" s="673"/>
      <c r="AD116" s="673"/>
      <c r="AE116" s="673"/>
      <c r="AF116" s="673"/>
      <c r="AG116" s="673"/>
      <c r="AH116" s="673"/>
      <c r="AI116" s="673"/>
      <c r="AJ116" s="673"/>
      <c r="AK116" s="673"/>
      <c r="AL116" s="673"/>
      <c r="AM116" s="673"/>
      <c r="AN116" s="673"/>
      <c r="AO116" s="673"/>
      <c r="AP116" s="673"/>
      <c r="AQ116" s="673"/>
      <c r="AR116" s="673"/>
      <c r="AS116" s="673"/>
      <c r="AT116" s="673"/>
      <c r="AU116" s="673"/>
      <c r="AV116" s="673"/>
      <c r="AW116" s="673"/>
      <c r="AX116" s="673"/>
      <c r="AY116" s="673"/>
      <c r="AZ116" s="673"/>
      <c r="BA116" s="673"/>
      <c r="BB116" s="673"/>
      <c r="BC116" s="673"/>
      <c r="BD116" s="673"/>
      <c r="BE116" s="673"/>
      <c r="BF116" s="673"/>
      <c r="BG116" s="673"/>
      <c r="BH116" s="673"/>
      <c r="BI116" s="673"/>
      <c r="BJ116" s="673"/>
      <c r="BK116" s="673"/>
      <c r="BL116" s="673"/>
      <c r="BM116" s="673"/>
      <c r="BN116" s="673"/>
      <c r="BO116" s="673"/>
      <c r="BP116" s="673"/>
      <c r="BQ116" s="673"/>
      <c r="BR116" s="673"/>
      <c r="BS116" s="673"/>
      <c r="BT116" s="673"/>
      <c r="BU116" s="673"/>
      <c r="BV116" s="673"/>
      <c r="BW116" s="673"/>
      <c r="BX116" s="673"/>
      <c r="BY116" s="673"/>
      <c r="BZ116" s="673"/>
      <c r="CA116" s="673"/>
      <c r="CB116" s="673"/>
      <c r="CC116" s="673"/>
      <c r="CD116" s="673"/>
      <c r="CE116" s="673"/>
      <c r="CF116" s="673"/>
      <c r="CG116" s="673"/>
      <c r="CH116" s="673"/>
      <c r="CI116" s="673"/>
      <c r="CJ116" s="673"/>
      <c r="CK116" s="673"/>
      <c r="CL116" s="673"/>
      <c r="CM116" s="673"/>
      <c r="CN116" s="673"/>
      <c r="CO116" s="673"/>
      <c r="CP116" s="673"/>
      <c r="CQ116" s="673"/>
      <c r="CR116" s="673"/>
      <c r="CS116" s="673"/>
      <c r="CT116" s="673"/>
      <c r="CU116" s="673"/>
      <c r="CV116" s="673"/>
      <c r="CW116" s="673"/>
      <c r="CX116" s="673"/>
      <c r="CY116" s="673"/>
      <c r="CZ116" s="673"/>
      <c r="DA116" s="648"/>
      <c r="DB116" s="648"/>
      <c r="DC116" s="648"/>
      <c r="DD116" s="647"/>
      <c r="DE116" s="665" t="str">
        <f t="shared" si="50"/>
        <v>0</v>
      </c>
      <c r="DF116" s="648"/>
    </row>
    <row r="117" ht="12.0" customHeight="1">
      <c r="A117" s="605"/>
      <c r="B117" s="605"/>
      <c r="C117" s="657" t="str">
        <f>C114+1</f>
        <v>37</v>
      </c>
      <c r="D117" s="658">
        <v>45509.0</v>
      </c>
      <c r="E117" s="659" t="s">
        <v>651</v>
      </c>
      <c r="F117" s="673">
        <v>4.0</v>
      </c>
      <c r="G117" s="638"/>
      <c r="H117" s="663"/>
      <c r="I117" s="663"/>
      <c r="J117" s="663"/>
      <c r="K117" s="663"/>
      <c r="L117" s="673">
        <v>2.0</v>
      </c>
      <c r="M117" s="663"/>
      <c r="N117" s="663"/>
      <c r="O117" s="663"/>
      <c r="P117" s="673"/>
      <c r="Q117" s="663"/>
      <c r="R117" s="663"/>
      <c r="S117" s="663"/>
      <c r="T117" s="663"/>
      <c r="U117" s="663"/>
      <c r="V117" s="663"/>
      <c r="W117" s="663"/>
      <c r="X117" s="663"/>
      <c r="Y117" s="663"/>
      <c r="Z117" s="663"/>
      <c r="AA117" s="663"/>
      <c r="AB117" s="663"/>
      <c r="AC117" s="663"/>
      <c r="AD117" s="663"/>
      <c r="AE117" s="663"/>
      <c r="AF117" s="663"/>
      <c r="AG117" s="663"/>
      <c r="AH117" s="663"/>
      <c r="AI117" s="663"/>
      <c r="AJ117" s="663"/>
      <c r="AK117" s="663"/>
      <c r="AL117" s="663"/>
      <c r="AM117" s="663"/>
      <c r="AN117" s="663"/>
      <c r="AO117" s="663"/>
      <c r="AP117" s="663"/>
      <c r="AQ117" s="663"/>
      <c r="AR117" s="663"/>
      <c r="AS117" s="663"/>
      <c r="AT117" s="663"/>
      <c r="AU117" s="663"/>
      <c r="AV117" s="663"/>
      <c r="AW117" s="663"/>
      <c r="AX117" s="663"/>
      <c r="AY117" s="663"/>
      <c r="AZ117" s="663"/>
      <c r="BA117" s="663"/>
      <c r="BB117" s="663"/>
      <c r="BC117" s="663"/>
      <c r="BD117" s="663"/>
      <c r="BE117" s="663"/>
      <c r="BF117" s="663"/>
      <c r="BG117" s="663"/>
      <c r="BH117" s="663"/>
      <c r="BI117" s="663"/>
      <c r="BJ117" s="663"/>
      <c r="BK117" s="663"/>
      <c r="BL117" s="663"/>
      <c r="BM117" s="663"/>
      <c r="BN117" s="663"/>
      <c r="BO117" s="663"/>
      <c r="BP117" s="663"/>
      <c r="BQ117" s="663"/>
      <c r="BR117" s="663"/>
      <c r="BS117" s="663"/>
      <c r="BT117" s="663"/>
      <c r="BU117" s="663"/>
      <c r="BV117" s="663"/>
      <c r="BW117" s="663"/>
      <c r="BX117" s="663"/>
      <c r="BY117" s="663"/>
      <c r="BZ117" s="663"/>
      <c r="CA117" s="663"/>
      <c r="CB117" s="663"/>
      <c r="CC117" s="663"/>
      <c r="CD117" s="663"/>
      <c r="CE117" s="663"/>
      <c r="CF117" s="663"/>
      <c r="CG117" s="663"/>
      <c r="CH117" s="663"/>
      <c r="CI117" s="663"/>
      <c r="CJ117" s="663"/>
      <c r="CK117" s="663"/>
      <c r="CL117" s="663"/>
      <c r="CM117" s="663"/>
      <c r="CN117" s="663"/>
      <c r="CO117" s="663"/>
      <c r="CP117" s="663"/>
      <c r="CQ117" s="663"/>
      <c r="CR117" s="663"/>
      <c r="CS117" s="663"/>
      <c r="CT117" s="663"/>
      <c r="CU117" s="663"/>
      <c r="CV117" s="663"/>
      <c r="CW117" s="663"/>
      <c r="CX117" s="663"/>
      <c r="CY117" s="663"/>
      <c r="CZ117" s="663"/>
      <c r="DA117" s="663"/>
      <c r="DB117" s="663"/>
      <c r="DC117" s="663"/>
      <c r="DD117" s="664"/>
      <c r="DE117" s="681" t="str">
        <f t="shared" si="50"/>
        <v>6</v>
      </c>
      <c r="DF117" s="638"/>
    </row>
    <row r="118" ht="12.0" customHeight="1">
      <c r="A118" s="605"/>
      <c r="B118" s="605"/>
      <c r="C118" s="580"/>
      <c r="D118" s="682"/>
      <c r="E118" s="667" t="s">
        <v>652</v>
      </c>
      <c r="F118" s="668"/>
      <c r="G118" s="683"/>
      <c r="H118" s="670"/>
      <c r="I118" s="670"/>
      <c r="J118" s="670"/>
      <c r="K118" s="670"/>
      <c r="L118" s="668"/>
      <c r="M118" s="670"/>
      <c r="N118" s="670"/>
      <c r="O118" s="670"/>
      <c r="P118" s="668"/>
      <c r="Q118" s="670"/>
      <c r="R118" s="670"/>
      <c r="S118" s="670"/>
      <c r="T118" s="670"/>
      <c r="U118" s="670"/>
      <c r="V118" s="670"/>
      <c r="W118" s="670"/>
      <c r="X118" s="670"/>
      <c r="Y118" s="670"/>
      <c r="Z118" s="670"/>
      <c r="AA118" s="670"/>
      <c r="AB118" s="670"/>
      <c r="AC118" s="670"/>
      <c r="AD118" s="670"/>
      <c r="AE118" s="670"/>
      <c r="AF118" s="670"/>
      <c r="AG118" s="670"/>
      <c r="AH118" s="670"/>
      <c r="AI118" s="670"/>
      <c r="AJ118" s="670"/>
      <c r="AK118" s="670"/>
      <c r="AL118" s="670"/>
      <c r="AM118" s="670"/>
      <c r="AN118" s="670"/>
      <c r="AO118" s="670"/>
      <c r="AP118" s="670"/>
      <c r="AQ118" s="670"/>
      <c r="AR118" s="670"/>
      <c r="AS118" s="670"/>
      <c r="AT118" s="670"/>
      <c r="AU118" s="670"/>
      <c r="AV118" s="670"/>
      <c r="AW118" s="670"/>
      <c r="AX118" s="670"/>
      <c r="AY118" s="670"/>
      <c r="AZ118" s="670"/>
      <c r="BA118" s="670"/>
      <c r="BB118" s="670"/>
      <c r="BC118" s="670"/>
      <c r="BD118" s="670"/>
      <c r="BE118" s="670"/>
      <c r="BF118" s="670"/>
      <c r="BG118" s="670"/>
      <c r="BH118" s="670"/>
      <c r="BI118" s="670"/>
      <c r="BJ118" s="670"/>
      <c r="BK118" s="670"/>
      <c r="BL118" s="670"/>
      <c r="BM118" s="670"/>
      <c r="BN118" s="670"/>
      <c r="BO118" s="670"/>
      <c r="BP118" s="670"/>
      <c r="BQ118" s="670"/>
      <c r="BR118" s="670"/>
      <c r="BS118" s="670"/>
      <c r="BT118" s="670"/>
      <c r="BU118" s="670"/>
      <c r="BV118" s="670"/>
      <c r="BW118" s="670"/>
      <c r="BX118" s="670"/>
      <c r="BY118" s="670"/>
      <c r="BZ118" s="670"/>
      <c r="CA118" s="670"/>
      <c r="CB118" s="670"/>
      <c r="CC118" s="670"/>
      <c r="CD118" s="670"/>
      <c r="CE118" s="670"/>
      <c r="CF118" s="670"/>
      <c r="CG118" s="670"/>
      <c r="CH118" s="670"/>
      <c r="CI118" s="670"/>
      <c r="CJ118" s="670"/>
      <c r="CK118" s="670"/>
      <c r="CL118" s="670"/>
      <c r="CM118" s="670"/>
      <c r="CN118" s="670"/>
      <c r="CO118" s="670"/>
      <c r="CP118" s="670"/>
      <c r="CQ118" s="670"/>
      <c r="CR118" s="670"/>
      <c r="CS118" s="670"/>
      <c r="CT118" s="670"/>
      <c r="CU118" s="670"/>
      <c r="CV118" s="670"/>
      <c r="CW118" s="670"/>
      <c r="CX118" s="670"/>
      <c r="CY118" s="670"/>
      <c r="CZ118" s="670"/>
      <c r="DA118" s="670"/>
      <c r="DB118" s="670"/>
      <c r="DC118" s="670"/>
      <c r="DD118" s="671"/>
      <c r="DE118" s="681" t="str">
        <f t="shared" si="50"/>
        <v>0</v>
      </c>
      <c r="DF118" s="638"/>
    </row>
    <row r="119" ht="12.0" customHeight="1">
      <c r="A119" s="605"/>
      <c r="B119" s="605"/>
      <c r="C119" s="580"/>
      <c r="D119" s="293"/>
      <c r="E119" s="646" t="s">
        <v>653</v>
      </c>
      <c r="F119" s="673"/>
      <c r="G119" s="638"/>
      <c r="H119" s="638"/>
      <c r="I119" s="638"/>
      <c r="J119" s="638"/>
      <c r="K119" s="638"/>
      <c r="L119" s="673"/>
      <c r="M119" s="638"/>
      <c r="N119" s="638"/>
      <c r="O119" s="638"/>
      <c r="P119" s="673"/>
      <c r="Q119" s="638"/>
      <c r="R119" s="638"/>
      <c r="S119" s="638"/>
      <c r="T119" s="638"/>
      <c r="U119" s="638"/>
      <c r="V119" s="638"/>
      <c r="W119" s="638"/>
      <c r="X119" s="638"/>
      <c r="Y119" s="638"/>
      <c r="Z119" s="638"/>
      <c r="AA119" s="638"/>
      <c r="AB119" s="638"/>
      <c r="AC119" s="638"/>
      <c r="AD119" s="638"/>
      <c r="AE119" s="638"/>
      <c r="AF119" s="638"/>
      <c r="AG119" s="638"/>
      <c r="AH119" s="638"/>
      <c r="AI119" s="638"/>
      <c r="AJ119" s="638"/>
      <c r="AK119" s="638"/>
      <c r="AL119" s="638"/>
      <c r="AM119" s="638"/>
      <c r="AN119" s="638"/>
      <c r="AO119" s="638"/>
      <c r="AP119" s="638"/>
      <c r="AQ119" s="638"/>
      <c r="AR119" s="638"/>
      <c r="AS119" s="638"/>
      <c r="AT119" s="638"/>
      <c r="AU119" s="638"/>
      <c r="AV119" s="638"/>
      <c r="AW119" s="638"/>
      <c r="AX119" s="638"/>
      <c r="AY119" s="638"/>
      <c r="AZ119" s="638"/>
      <c r="BA119" s="638"/>
      <c r="BB119" s="638"/>
      <c r="BC119" s="638"/>
      <c r="BD119" s="638"/>
      <c r="BE119" s="638"/>
      <c r="BF119" s="638"/>
      <c r="BG119" s="638"/>
      <c r="BH119" s="638"/>
      <c r="BI119" s="638"/>
      <c r="BJ119" s="638"/>
      <c r="BK119" s="638"/>
      <c r="BL119" s="638"/>
      <c r="BM119" s="638"/>
      <c r="BN119" s="638"/>
      <c r="BO119" s="638"/>
      <c r="BP119" s="638"/>
      <c r="BQ119" s="638"/>
      <c r="BR119" s="638"/>
      <c r="BS119" s="638"/>
      <c r="BT119" s="638"/>
      <c r="BU119" s="638"/>
      <c r="BV119" s="638"/>
      <c r="BW119" s="638"/>
      <c r="BX119" s="638"/>
      <c r="BY119" s="638"/>
      <c r="BZ119" s="638"/>
      <c r="CA119" s="638"/>
      <c r="CB119" s="638"/>
      <c r="CC119" s="638"/>
      <c r="CD119" s="638"/>
      <c r="CE119" s="638"/>
      <c r="CF119" s="638"/>
      <c r="CG119" s="638"/>
      <c r="CH119" s="638"/>
      <c r="CI119" s="638"/>
      <c r="CJ119" s="638"/>
      <c r="CK119" s="638"/>
      <c r="CL119" s="638"/>
      <c r="CM119" s="638"/>
      <c r="CN119" s="638"/>
      <c r="CO119" s="638"/>
      <c r="CP119" s="638"/>
      <c r="CQ119" s="638"/>
      <c r="CR119" s="638"/>
      <c r="CS119" s="638"/>
      <c r="CT119" s="638"/>
      <c r="CU119" s="638"/>
      <c r="CV119" s="638"/>
      <c r="CW119" s="638"/>
      <c r="CX119" s="638"/>
      <c r="CY119" s="638"/>
      <c r="CZ119" s="638"/>
      <c r="DA119" s="648"/>
      <c r="DB119" s="648"/>
      <c r="DC119" s="648"/>
      <c r="DD119" s="647"/>
      <c r="DE119" s="684" t="str">
        <f t="shared" si="50"/>
        <v>0</v>
      </c>
      <c r="DF119" s="648"/>
    </row>
    <row r="120" ht="12.0" customHeight="1">
      <c r="A120" s="605"/>
      <c r="B120" s="605"/>
      <c r="C120" s="657" t="str">
        <f>C117+1</f>
        <v>38</v>
      </c>
      <c r="D120" s="658">
        <v>45510.0</v>
      </c>
      <c r="E120" s="659" t="s">
        <v>651</v>
      </c>
      <c r="F120" s="673">
        <v>4.0</v>
      </c>
      <c r="G120" s="638"/>
      <c r="H120" s="663"/>
      <c r="I120" s="663"/>
      <c r="J120" s="663"/>
      <c r="K120" s="663"/>
      <c r="L120" s="673">
        <v>2.0</v>
      </c>
      <c r="M120" s="663"/>
      <c r="N120" s="663"/>
      <c r="O120" s="663"/>
      <c r="P120" s="673"/>
      <c r="Q120" s="663"/>
      <c r="R120" s="663"/>
      <c r="S120" s="663"/>
      <c r="T120" s="663"/>
      <c r="U120" s="663"/>
      <c r="V120" s="663"/>
      <c r="W120" s="663"/>
      <c r="X120" s="663"/>
      <c r="Y120" s="663"/>
      <c r="Z120" s="663"/>
      <c r="AA120" s="663"/>
      <c r="AB120" s="663"/>
      <c r="AC120" s="663"/>
      <c r="AD120" s="663"/>
      <c r="AE120" s="663"/>
      <c r="AF120" s="663"/>
      <c r="AG120" s="663"/>
      <c r="AH120" s="663"/>
      <c r="AI120" s="663"/>
      <c r="AJ120" s="663"/>
      <c r="AK120" s="663"/>
      <c r="AL120" s="663"/>
      <c r="AM120" s="663"/>
      <c r="AN120" s="663"/>
      <c r="AO120" s="663"/>
      <c r="AP120" s="663"/>
      <c r="AQ120" s="663"/>
      <c r="AR120" s="663"/>
      <c r="AS120" s="663"/>
      <c r="AT120" s="663"/>
      <c r="AU120" s="663"/>
      <c r="AV120" s="663"/>
      <c r="AW120" s="663"/>
      <c r="AX120" s="663"/>
      <c r="AY120" s="663"/>
      <c r="AZ120" s="663"/>
      <c r="BA120" s="663"/>
      <c r="BB120" s="663"/>
      <c r="BC120" s="663"/>
      <c r="BD120" s="663"/>
      <c r="BE120" s="663"/>
      <c r="BF120" s="663"/>
      <c r="BG120" s="663"/>
      <c r="BH120" s="663"/>
      <c r="BI120" s="663"/>
      <c r="BJ120" s="663"/>
      <c r="BK120" s="663"/>
      <c r="BL120" s="663"/>
      <c r="BM120" s="663"/>
      <c r="BN120" s="663"/>
      <c r="BO120" s="663"/>
      <c r="BP120" s="663"/>
      <c r="BQ120" s="663"/>
      <c r="BR120" s="663"/>
      <c r="BS120" s="663"/>
      <c r="BT120" s="663"/>
      <c r="BU120" s="663"/>
      <c r="BV120" s="663"/>
      <c r="BW120" s="663"/>
      <c r="BX120" s="663"/>
      <c r="BY120" s="663"/>
      <c r="BZ120" s="663"/>
      <c r="CA120" s="663"/>
      <c r="CB120" s="663"/>
      <c r="CC120" s="663"/>
      <c r="CD120" s="663"/>
      <c r="CE120" s="663"/>
      <c r="CF120" s="663"/>
      <c r="CG120" s="663"/>
      <c r="CH120" s="663"/>
      <c r="CI120" s="663"/>
      <c r="CJ120" s="663"/>
      <c r="CK120" s="663"/>
      <c r="CL120" s="663"/>
      <c r="CM120" s="663"/>
      <c r="CN120" s="663"/>
      <c r="CO120" s="663"/>
      <c r="CP120" s="663"/>
      <c r="CQ120" s="663"/>
      <c r="CR120" s="663"/>
      <c r="CS120" s="663"/>
      <c r="CT120" s="663"/>
      <c r="CU120" s="663"/>
      <c r="CV120" s="663"/>
      <c r="CW120" s="663"/>
      <c r="CX120" s="663"/>
      <c r="CY120" s="663"/>
      <c r="CZ120" s="663"/>
      <c r="DA120" s="663"/>
      <c r="DB120" s="663"/>
      <c r="DC120" s="663"/>
      <c r="DD120" s="664"/>
      <c r="DE120" s="681" t="str">
        <f t="shared" si="50"/>
        <v>6</v>
      </c>
      <c r="DF120" s="638"/>
    </row>
    <row r="121" ht="12.0" customHeight="1">
      <c r="A121" s="605"/>
      <c r="B121" s="605"/>
      <c r="C121" s="580"/>
      <c r="D121" s="682"/>
      <c r="E121" s="667" t="s">
        <v>652</v>
      </c>
      <c r="F121" s="668"/>
      <c r="G121" s="683"/>
      <c r="H121" s="670"/>
      <c r="I121" s="670"/>
      <c r="J121" s="670"/>
      <c r="K121" s="670"/>
      <c r="L121" s="668"/>
      <c r="M121" s="670"/>
      <c r="N121" s="670"/>
      <c r="O121" s="670"/>
      <c r="P121" s="668"/>
      <c r="Q121" s="670"/>
      <c r="R121" s="670"/>
      <c r="S121" s="670"/>
      <c r="T121" s="670"/>
      <c r="U121" s="670"/>
      <c r="V121" s="670"/>
      <c r="W121" s="670"/>
      <c r="X121" s="670"/>
      <c r="Y121" s="670"/>
      <c r="Z121" s="670"/>
      <c r="AA121" s="670"/>
      <c r="AB121" s="670"/>
      <c r="AC121" s="670"/>
      <c r="AD121" s="670"/>
      <c r="AE121" s="670"/>
      <c r="AF121" s="670"/>
      <c r="AG121" s="670"/>
      <c r="AH121" s="670"/>
      <c r="AI121" s="670"/>
      <c r="AJ121" s="670"/>
      <c r="AK121" s="670"/>
      <c r="AL121" s="670"/>
      <c r="AM121" s="670"/>
      <c r="AN121" s="670"/>
      <c r="AO121" s="670"/>
      <c r="AP121" s="670"/>
      <c r="AQ121" s="670"/>
      <c r="AR121" s="670"/>
      <c r="AS121" s="670"/>
      <c r="AT121" s="670"/>
      <c r="AU121" s="670"/>
      <c r="AV121" s="670"/>
      <c r="AW121" s="670"/>
      <c r="AX121" s="670"/>
      <c r="AY121" s="670"/>
      <c r="AZ121" s="670"/>
      <c r="BA121" s="670"/>
      <c r="BB121" s="670"/>
      <c r="BC121" s="670"/>
      <c r="BD121" s="670"/>
      <c r="BE121" s="670"/>
      <c r="BF121" s="670"/>
      <c r="BG121" s="670"/>
      <c r="BH121" s="670"/>
      <c r="BI121" s="670"/>
      <c r="BJ121" s="670"/>
      <c r="BK121" s="670"/>
      <c r="BL121" s="670"/>
      <c r="BM121" s="670"/>
      <c r="BN121" s="670"/>
      <c r="BO121" s="670"/>
      <c r="BP121" s="670"/>
      <c r="BQ121" s="670"/>
      <c r="BR121" s="670"/>
      <c r="BS121" s="670"/>
      <c r="BT121" s="670"/>
      <c r="BU121" s="670"/>
      <c r="BV121" s="670"/>
      <c r="BW121" s="670"/>
      <c r="BX121" s="670"/>
      <c r="BY121" s="670"/>
      <c r="BZ121" s="670"/>
      <c r="CA121" s="670"/>
      <c r="CB121" s="670"/>
      <c r="CC121" s="670"/>
      <c r="CD121" s="670"/>
      <c r="CE121" s="670"/>
      <c r="CF121" s="670"/>
      <c r="CG121" s="670"/>
      <c r="CH121" s="670"/>
      <c r="CI121" s="670"/>
      <c r="CJ121" s="670"/>
      <c r="CK121" s="670"/>
      <c r="CL121" s="670"/>
      <c r="CM121" s="670"/>
      <c r="CN121" s="670"/>
      <c r="CO121" s="670"/>
      <c r="CP121" s="670"/>
      <c r="CQ121" s="670"/>
      <c r="CR121" s="670"/>
      <c r="CS121" s="670"/>
      <c r="CT121" s="670"/>
      <c r="CU121" s="670"/>
      <c r="CV121" s="670"/>
      <c r="CW121" s="670"/>
      <c r="CX121" s="670"/>
      <c r="CY121" s="670"/>
      <c r="CZ121" s="670"/>
      <c r="DA121" s="670"/>
      <c r="DB121" s="670"/>
      <c r="DC121" s="670"/>
      <c r="DD121" s="671"/>
      <c r="DE121" s="681" t="str">
        <f t="shared" si="50"/>
        <v>0</v>
      </c>
      <c r="DF121" s="638"/>
    </row>
    <row r="122" ht="12.0" customHeight="1">
      <c r="A122" s="605"/>
      <c r="B122" s="605"/>
      <c r="C122" s="580"/>
      <c r="D122" s="293"/>
      <c r="E122" s="646" t="s">
        <v>653</v>
      </c>
      <c r="F122" s="673"/>
      <c r="G122" s="638"/>
      <c r="H122" s="638"/>
      <c r="I122" s="638"/>
      <c r="J122" s="638"/>
      <c r="K122" s="638"/>
      <c r="L122" s="673"/>
      <c r="M122" s="638"/>
      <c r="N122" s="638"/>
      <c r="O122" s="638"/>
      <c r="P122" s="673"/>
      <c r="Q122" s="638"/>
      <c r="R122" s="638"/>
      <c r="S122" s="638"/>
      <c r="T122" s="638"/>
      <c r="U122" s="638"/>
      <c r="V122" s="638"/>
      <c r="W122" s="638"/>
      <c r="X122" s="638"/>
      <c r="Y122" s="638"/>
      <c r="Z122" s="638"/>
      <c r="AA122" s="638"/>
      <c r="AB122" s="638"/>
      <c r="AC122" s="638"/>
      <c r="AD122" s="638"/>
      <c r="AE122" s="638"/>
      <c r="AF122" s="638"/>
      <c r="AG122" s="638"/>
      <c r="AH122" s="638"/>
      <c r="AI122" s="638"/>
      <c r="AJ122" s="638"/>
      <c r="AK122" s="638"/>
      <c r="AL122" s="638"/>
      <c r="AM122" s="638"/>
      <c r="AN122" s="638"/>
      <c r="AO122" s="638"/>
      <c r="AP122" s="638"/>
      <c r="AQ122" s="638"/>
      <c r="AR122" s="638"/>
      <c r="AS122" s="638"/>
      <c r="AT122" s="638"/>
      <c r="AU122" s="638"/>
      <c r="AV122" s="638"/>
      <c r="AW122" s="638"/>
      <c r="AX122" s="638"/>
      <c r="AY122" s="638"/>
      <c r="AZ122" s="638"/>
      <c r="BA122" s="638"/>
      <c r="BB122" s="638"/>
      <c r="BC122" s="638"/>
      <c r="BD122" s="638"/>
      <c r="BE122" s="638"/>
      <c r="BF122" s="638"/>
      <c r="BG122" s="638"/>
      <c r="BH122" s="638"/>
      <c r="BI122" s="638"/>
      <c r="BJ122" s="638"/>
      <c r="BK122" s="638"/>
      <c r="BL122" s="638"/>
      <c r="BM122" s="638"/>
      <c r="BN122" s="638"/>
      <c r="BO122" s="638"/>
      <c r="BP122" s="638"/>
      <c r="BQ122" s="638"/>
      <c r="BR122" s="638"/>
      <c r="BS122" s="638"/>
      <c r="BT122" s="638"/>
      <c r="BU122" s="638"/>
      <c r="BV122" s="638"/>
      <c r="BW122" s="638"/>
      <c r="BX122" s="638"/>
      <c r="BY122" s="638"/>
      <c r="BZ122" s="638"/>
      <c r="CA122" s="638"/>
      <c r="CB122" s="638"/>
      <c r="CC122" s="638"/>
      <c r="CD122" s="638"/>
      <c r="CE122" s="638"/>
      <c r="CF122" s="638"/>
      <c r="CG122" s="638"/>
      <c r="CH122" s="638"/>
      <c r="CI122" s="638"/>
      <c r="CJ122" s="638"/>
      <c r="CK122" s="638"/>
      <c r="CL122" s="638"/>
      <c r="CM122" s="638"/>
      <c r="CN122" s="638"/>
      <c r="CO122" s="638"/>
      <c r="CP122" s="638"/>
      <c r="CQ122" s="638"/>
      <c r="CR122" s="638"/>
      <c r="CS122" s="638"/>
      <c r="CT122" s="638"/>
      <c r="CU122" s="638"/>
      <c r="CV122" s="638"/>
      <c r="CW122" s="638"/>
      <c r="CX122" s="638"/>
      <c r="CY122" s="638"/>
      <c r="CZ122" s="638"/>
      <c r="DA122" s="648"/>
      <c r="DB122" s="648"/>
      <c r="DC122" s="648"/>
      <c r="DD122" s="647"/>
      <c r="DE122" s="684" t="str">
        <f t="shared" si="50"/>
        <v>0</v>
      </c>
      <c r="DF122" s="648"/>
    </row>
    <row r="123" ht="11.25" customHeight="1">
      <c r="A123" s="605"/>
      <c r="B123" s="605"/>
      <c r="C123" s="657" t="str">
        <f>C120+1</f>
        <v>39</v>
      </c>
      <c r="D123" s="658">
        <v>45511.0</v>
      </c>
      <c r="E123" s="659" t="s">
        <v>651</v>
      </c>
      <c r="F123" s="673">
        <v>4.0</v>
      </c>
      <c r="G123" s="638"/>
      <c r="H123" s="663"/>
      <c r="I123" s="663"/>
      <c r="J123" s="663"/>
      <c r="K123" s="663"/>
      <c r="L123" s="673">
        <v>2.0</v>
      </c>
      <c r="M123" s="663"/>
      <c r="N123" s="663"/>
      <c r="O123" s="663"/>
      <c r="P123" s="673"/>
      <c r="Q123" s="663"/>
      <c r="R123" s="663"/>
      <c r="S123" s="663"/>
      <c r="T123" s="663"/>
      <c r="U123" s="663"/>
      <c r="V123" s="663"/>
      <c r="W123" s="663"/>
      <c r="X123" s="663"/>
      <c r="Y123" s="663"/>
      <c r="Z123" s="663"/>
      <c r="AA123" s="663"/>
      <c r="AB123" s="663"/>
      <c r="AC123" s="663"/>
      <c r="AD123" s="673"/>
      <c r="AE123" s="663"/>
      <c r="AF123" s="663"/>
      <c r="AG123" s="663"/>
      <c r="AH123" s="663"/>
      <c r="AI123" s="663"/>
      <c r="AJ123" s="663"/>
      <c r="AK123" s="663"/>
      <c r="AL123" s="663"/>
      <c r="AM123" s="663"/>
      <c r="AN123" s="663"/>
      <c r="AO123" s="663"/>
      <c r="AP123" s="663"/>
      <c r="AQ123" s="663"/>
      <c r="AR123" s="663"/>
      <c r="AS123" s="663"/>
      <c r="AT123" s="663"/>
      <c r="AU123" s="663"/>
      <c r="AV123" s="663"/>
      <c r="AW123" s="663"/>
      <c r="AX123" s="663"/>
      <c r="AY123" s="663"/>
      <c r="AZ123" s="663"/>
      <c r="BA123" s="663"/>
      <c r="BB123" s="663"/>
      <c r="BC123" s="663"/>
      <c r="BD123" s="663"/>
      <c r="BE123" s="663"/>
      <c r="BF123" s="663"/>
      <c r="BG123" s="663"/>
      <c r="BH123" s="663"/>
      <c r="BI123" s="663"/>
      <c r="BJ123" s="663"/>
      <c r="BK123" s="663"/>
      <c r="BL123" s="663"/>
      <c r="BM123" s="663"/>
      <c r="BN123" s="663"/>
      <c r="BO123" s="663"/>
      <c r="BP123" s="663"/>
      <c r="BQ123" s="663"/>
      <c r="BR123" s="663"/>
      <c r="BS123" s="663"/>
      <c r="BT123" s="663"/>
      <c r="BU123" s="663"/>
      <c r="BV123" s="663"/>
      <c r="BW123" s="663"/>
      <c r="BX123" s="663"/>
      <c r="BY123" s="663"/>
      <c r="BZ123" s="663"/>
      <c r="CA123" s="663"/>
      <c r="CB123" s="663"/>
      <c r="CC123" s="663"/>
      <c r="CD123" s="663"/>
      <c r="CE123" s="663"/>
      <c r="CF123" s="663"/>
      <c r="CG123" s="663"/>
      <c r="CH123" s="663"/>
      <c r="CI123" s="663"/>
      <c r="CJ123" s="663"/>
      <c r="CK123" s="663"/>
      <c r="CL123" s="663"/>
      <c r="CM123" s="663"/>
      <c r="CN123" s="663"/>
      <c r="CO123" s="663"/>
      <c r="CP123" s="663"/>
      <c r="CQ123" s="663"/>
      <c r="CR123" s="663"/>
      <c r="CS123" s="663"/>
      <c r="CT123" s="663"/>
      <c r="CU123" s="663"/>
      <c r="CV123" s="663"/>
      <c r="CW123" s="663"/>
      <c r="CX123" s="663"/>
      <c r="CY123" s="663"/>
      <c r="CZ123" s="663"/>
      <c r="DA123" s="663"/>
      <c r="DB123" s="663"/>
      <c r="DC123" s="663"/>
      <c r="DD123" s="664"/>
      <c r="DE123" s="681" t="str">
        <f t="shared" si="50"/>
        <v>6</v>
      </c>
      <c r="DF123" s="638"/>
    </row>
    <row r="124" ht="11.25" customHeight="1">
      <c r="A124" s="605"/>
      <c r="B124" s="605"/>
      <c r="C124" s="580"/>
      <c r="D124" s="682"/>
      <c r="E124" s="667" t="s">
        <v>652</v>
      </c>
      <c r="F124" s="668"/>
      <c r="G124" s="683"/>
      <c r="H124" s="670"/>
      <c r="I124" s="670"/>
      <c r="J124" s="670"/>
      <c r="K124" s="670"/>
      <c r="L124" s="668"/>
      <c r="M124" s="670"/>
      <c r="N124" s="670"/>
      <c r="O124" s="670"/>
      <c r="P124" s="683"/>
      <c r="Q124" s="670"/>
      <c r="R124" s="670"/>
      <c r="S124" s="670"/>
      <c r="T124" s="670"/>
      <c r="U124" s="670"/>
      <c r="V124" s="670"/>
      <c r="W124" s="670"/>
      <c r="X124" s="670"/>
      <c r="Y124" s="670"/>
      <c r="Z124" s="670"/>
      <c r="AA124" s="670"/>
      <c r="AB124" s="670"/>
      <c r="AC124" s="670"/>
      <c r="AD124" s="670"/>
      <c r="AE124" s="670"/>
      <c r="AF124" s="670"/>
      <c r="AG124" s="670"/>
      <c r="AH124" s="670"/>
      <c r="AI124" s="670"/>
      <c r="AJ124" s="670"/>
      <c r="AK124" s="670"/>
      <c r="AL124" s="670"/>
      <c r="AM124" s="670"/>
      <c r="AN124" s="670"/>
      <c r="AO124" s="670"/>
      <c r="AP124" s="670"/>
      <c r="AQ124" s="670"/>
      <c r="AR124" s="670"/>
      <c r="AS124" s="670"/>
      <c r="AT124" s="670"/>
      <c r="AU124" s="670"/>
      <c r="AV124" s="670"/>
      <c r="AW124" s="670"/>
      <c r="AX124" s="670"/>
      <c r="AY124" s="670"/>
      <c r="AZ124" s="670"/>
      <c r="BA124" s="670"/>
      <c r="BB124" s="670"/>
      <c r="BC124" s="670"/>
      <c r="BD124" s="670"/>
      <c r="BE124" s="670"/>
      <c r="BF124" s="670"/>
      <c r="BG124" s="670"/>
      <c r="BH124" s="670"/>
      <c r="BI124" s="670"/>
      <c r="BJ124" s="670"/>
      <c r="BK124" s="670"/>
      <c r="BL124" s="670"/>
      <c r="BM124" s="670"/>
      <c r="BN124" s="670"/>
      <c r="BO124" s="670"/>
      <c r="BP124" s="670"/>
      <c r="BQ124" s="670"/>
      <c r="BR124" s="670"/>
      <c r="BS124" s="670"/>
      <c r="BT124" s="670"/>
      <c r="BU124" s="670"/>
      <c r="BV124" s="670"/>
      <c r="BW124" s="670"/>
      <c r="BX124" s="670"/>
      <c r="BY124" s="670"/>
      <c r="BZ124" s="670"/>
      <c r="CA124" s="670"/>
      <c r="CB124" s="670"/>
      <c r="CC124" s="670"/>
      <c r="CD124" s="670"/>
      <c r="CE124" s="670"/>
      <c r="CF124" s="670"/>
      <c r="CG124" s="670"/>
      <c r="CH124" s="670"/>
      <c r="CI124" s="670"/>
      <c r="CJ124" s="670"/>
      <c r="CK124" s="670"/>
      <c r="CL124" s="670"/>
      <c r="CM124" s="670"/>
      <c r="CN124" s="670"/>
      <c r="CO124" s="670"/>
      <c r="CP124" s="670"/>
      <c r="CQ124" s="670"/>
      <c r="CR124" s="670"/>
      <c r="CS124" s="670"/>
      <c r="CT124" s="670"/>
      <c r="CU124" s="670"/>
      <c r="CV124" s="670"/>
      <c r="CW124" s="670"/>
      <c r="CX124" s="670"/>
      <c r="CY124" s="670"/>
      <c r="CZ124" s="670"/>
      <c r="DA124" s="670"/>
      <c r="DB124" s="670"/>
      <c r="DC124" s="670"/>
      <c r="DD124" s="671"/>
      <c r="DE124" s="681" t="str">
        <f t="shared" si="50"/>
        <v>0</v>
      </c>
      <c r="DF124" s="638"/>
    </row>
    <row r="125" ht="11.25" customHeight="1">
      <c r="A125" s="605"/>
      <c r="B125" s="605"/>
      <c r="C125" s="580"/>
      <c r="D125" s="293"/>
      <c r="E125" s="646" t="s">
        <v>653</v>
      </c>
      <c r="F125" s="673"/>
      <c r="G125" s="638"/>
      <c r="H125" s="638"/>
      <c r="I125" s="638"/>
      <c r="J125" s="638"/>
      <c r="K125" s="638"/>
      <c r="L125" s="673"/>
      <c r="M125" s="638"/>
      <c r="N125" s="638"/>
      <c r="O125" s="638"/>
      <c r="P125" s="638"/>
      <c r="Q125" s="638"/>
      <c r="R125" s="638"/>
      <c r="S125" s="638"/>
      <c r="T125" s="638"/>
      <c r="U125" s="638"/>
      <c r="V125" s="638"/>
      <c r="W125" s="638"/>
      <c r="X125" s="638"/>
      <c r="Y125" s="638"/>
      <c r="Z125" s="638"/>
      <c r="AA125" s="638"/>
      <c r="AB125" s="638"/>
      <c r="AC125" s="638"/>
      <c r="AD125" s="638"/>
      <c r="AE125" s="638"/>
      <c r="AF125" s="638"/>
      <c r="AG125" s="638"/>
      <c r="AH125" s="638"/>
      <c r="AI125" s="638"/>
      <c r="AJ125" s="638"/>
      <c r="AK125" s="638"/>
      <c r="AL125" s="638"/>
      <c r="AM125" s="638"/>
      <c r="AN125" s="638"/>
      <c r="AO125" s="638"/>
      <c r="AP125" s="638"/>
      <c r="AQ125" s="638"/>
      <c r="AR125" s="638"/>
      <c r="AS125" s="638"/>
      <c r="AT125" s="638"/>
      <c r="AU125" s="638"/>
      <c r="AV125" s="638"/>
      <c r="AW125" s="638"/>
      <c r="AX125" s="638"/>
      <c r="AY125" s="638"/>
      <c r="AZ125" s="638"/>
      <c r="BA125" s="638"/>
      <c r="BB125" s="638"/>
      <c r="BC125" s="638"/>
      <c r="BD125" s="638"/>
      <c r="BE125" s="638"/>
      <c r="BF125" s="638"/>
      <c r="BG125" s="638"/>
      <c r="BH125" s="638"/>
      <c r="BI125" s="638"/>
      <c r="BJ125" s="638"/>
      <c r="BK125" s="638"/>
      <c r="BL125" s="638"/>
      <c r="BM125" s="638"/>
      <c r="BN125" s="638"/>
      <c r="BO125" s="638"/>
      <c r="BP125" s="638"/>
      <c r="BQ125" s="638"/>
      <c r="BR125" s="638"/>
      <c r="BS125" s="638"/>
      <c r="BT125" s="638"/>
      <c r="BU125" s="638"/>
      <c r="BV125" s="638"/>
      <c r="BW125" s="638"/>
      <c r="BX125" s="638"/>
      <c r="BY125" s="638"/>
      <c r="BZ125" s="638"/>
      <c r="CA125" s="638"/>
      <c r="CB125" s="638"/>
      <c r="CC125" s="638"/>
      <c r="CD125" s="638"/>
      <c r="CE125" s="638"/>
      <c r="CF125" s="638"/>
      <c r="CG125" s="638"/>
      <c r="CH125" s="638"/>
      <c r="CI125" s="638"/>
      <c r="CJ125" s="638"/>
      <c r="CK125" s="638"/>
      <c r="CL125" s="638"/>
      <c r="CM125" s="638"/>
      <c r="CN125" s="638"/>
      <c r="CO125" s="638"/>
      <c r="CP125" s="638"/>
      <c r="CQ125" s="638"/>
      <c r="CR125" s="638"/>
      <c r="CS125" s="638"/>
      <c r="CT125" s="638"/>
      <c r="CU125" s="638"/>
      <c r="CV125" s="638"/>
      <c r="CW125" s="638"/>
      <c r="CX125" s="638"/>
      <c r="CY125" s="638"/>
      <c r="CZ125" s="638"/>
      <c r="DA125" s="648"/>
      <c r="DB125" s="648"/>
      <c r="DC125" s="648"/>
      <c r="DD125" s="647"/>
      <c r="DE125" s="684" t="str">
        <f t="shared" si="50"/>
        <v>0</v>
      </c>
      <c r="DF125" s="648"/>
    </row>
    <row r="126" ht="11.25" customHeight="1">
      <c r="A126" s="605"/>
      <c r="B126" s="605"/>
      <c r="C126" s="657" t="str">
        <f>C123+1</f>
        <v>40</v>
      </c>
      <c r="D126" s="658">
        <v>45513.0</v>
      </c>
      <c r="E126" s="659" t="s">
        <v>651</v>
      </c>
      <c r="F126" s="673">
        <v>4.0</v>
      </c>
      <c r="G126" s="638"/>
      <c r="H126" s="663"/>
      <c r="I126" s="663"/>
      <c r="J126" s="663"/>
      <c r="K126" s="663"/>
      <c r="L126" s="673">
        <v>2.0</v>
      </c>
      <c r="M126" s="663"/>
      <c r="N126" s="663"/>
      <c r="O126" s="663"/>
      <c r="P126" s="673"/>
      <c r="Q126" s="663"/>
      <c r="R126" s="663"/>
      <c r="S126" s="663"/>
      <c r="T126" s="663"/>
      <c r="U126" s="663"/>
      <c r="V126" s="663"/>
      <c r="W126" s="663"/>
      <c r="X126" s="663"/>
      <c r="Y126" s="663"/>
      <c r="Z126" s="663"/>
      <c r="AA126" s="663"/>
      <c r="AB126" s="663"/>
      <c r="AC126" s="663"/>
      <c r="AD126" s="673"/>
      <c r="AE126" s="663"/>
      <c r="AF126" s="663"/>
      <c r="AG126" s="663"/>
      <c r="AH126" s="663"/>
      <c r="AI126" s="663"/>
      <c r="AJ126" s="663"/>
      <c r="AK126" s="663"/>
      <c r="AL126" s="663"/>
      <c r="AM126" s="663"/>
      <c r="AN126" s="663"/>
      <c r="AO126" s="663"/>
      <c r="AP126" s="663"/>
      <c r="AQ126" s="663"/>
      <c r="AR126" s="663"/>
      <c r="AS126" s="663"/>
      <c r="AT126" s="663"/>
      <c r="AU126" s="663"/>
      <c r="AV126" s="663"/>
      <c r="AW126" s="663"/>
      <c r="AX126" s="663"/>
      <c r="AY126" s="663"/>
      <c r="AZ126" s="663"/>
      <c r="BA126" s="663"/>
      <c r="BB126" s="663"/>
      <c r="BC126" s="663"/>
      <c r="BD126" s="663"/>
      <c r="BE126" s="663"/>
      <c r="BF126" s="663"/>
      <c r="BG126" s="663"/>
      <c r="BH126" s="663"/>
      <c r="BI126" s="663"/>
      <c r="BJ126" s="663"/>
      <c r="BK126" s="663"/>
      <c r="BL126" s="663"/>
      <c r="BM126" s="663"/>
      <c r="BN126" s="663"/>
      <c r="BO126" s="663"/>
      <c r="BP126" s="663"/>
      <c r="BQ126" s="663"/>
      <c r="BR126" s="663"/>
      <c r="BS126" s="663"/>
      <c r="BT126" s="663"/>
      <c r="BU126" s="663"/>
      <c r="BV126" s="663"/>
      <c r="BW126" s="663"/>
      <c r="BX126" s="663"/>
      <c r="BY126" s="663"/>
      <c r="BZ126" s="663"/>
      <c r="CA126" s="663"/>
      <c r="CB126" s="663"/>
      <c r="CC126" s="663"/>
      <c r="CD126" s="663"/>
      <c r="CE126" s="663"/>
      <c r="CF126" s="663"/>
      <c r="CG126" s="663"/>
      <c r="CH126" s="663"/>
      <c r="CI126" s="663"/>
      <c r="CJ126" s="663"/>
      <c r="CK126" s="663"/>
      <c r="CL126" s="663"/>
      <c r="CM126" s="663"/>
      <c r="CN126" s="663"/>
      <c r="CO126" s="663"/>
      <c r="CP126" s="663"/>
      <c r="CQ126" s="663"/>
      <c r="CR126" s="663"/>
      <c r="CS126" s="663"/>
      <c r="CT126" s="663"/>
      <c r="CU126" s="663"/>
      <c r="CV126" s="663"/>
      <c r="CW126" s="663"/>
      <c r="CX126" s="663"/>
      <c r="CY126" s="663"/>
      <c r="CZ126" s="663"/>
      <c r="DA126" s="663"/>
      <c r="DB126" s="663"/>
      <c r="DC126" s="663"/>
      <c r="DD126" s="664"/>
      <c r="DE126" s="681" t="str">
        <f t="shared" si="50"/>
        <v>6</v>
      </c>
      <c r="DF126" s="638"/>
    </row>
    <row r="127" ht="11.25" customHeight="1">
      <c r="A127" s="605"/>
      <c r="B127" s="605"/>
      <c r="C127" s="580"/>
      <c r="D127" s="682"/>
      <c r="E127" s="667" t="s">
        <v>652</v>
      </c>
      <c r="F127" s="668"/>
      <c r="G127" s="683"/>
      <c r="H127" s="670"/>
      <c r="I127" s="670"/>
      <c r="J127" s="670"/>
      <c r="K127" s="670"/>
      <c r="L127" s="668"/>
      <c r="M127" s="670"/>
      <c r="N127" s="670"/>
      <c r="O127" s="670"/>
      <c r="P127" s="670"/>
      <c r="Q127" s="670"/>
      <c r="R127" s="670"/>
      <c r="S127" s="670"/>
      <c r="T127" s="670"/>
      <c r="U127" s="670"/>
      <c r="V127" s="670"/>
      <c r="W127" s="670"/>
      <c r="X127" s="670"/>
      <c r="Y127" s="670"/>
      <c r="Z127" s="670"/>
      <c r="AA127" s="670"/>
      <c r="AB127" s="670"/>
      <c r="AC127" s="670"/>
      <c r="AD127" s="670"/>
      <c r="AE127" s="670"/>
      <c r="AF127" s="670"/>
      <c r="AG127" s="670"/>
      <c r="AH127" s="670"/>
      <c r="AI127" s="670"/>
      <c r="AJ127" s="670"/>
      <c r="AK127" s="670"/>
      <c r="AL127" s="670"/>
      <c r="AM127" s="670"/>
      <c r="AN127" s="670"/>
      <c r="AO127" s="670"/>
      <c r="AP127" s="670"/>
      <c r="AQ127" s="670"/>
      <c r="AR127" s="670"/>
      <c r="AS127" s="670"/>
      <c r="AT127" s="670"/>
      <c r="AU127" s="670"/>
      <c r="AV127" s="670"/>
      <c r="AW127" s="670"/>
      <c r="AX127" s="670"/>
      <c r="AY127" s="670"/>
      <c r="AZ127" s="670"/>
      <c r="BA127" s="670"/>
      <c r="BB127" s="670"/>
      <c r="BC127" s="670"/>
      <c r="BD127" s="670"/>
      <c r="BE127" s="670"/>
      <c r="BF127" s="670"/>
      <c r="BG127" s="670"/>
      <c r="BH127" s="670"/>
      <c r="BI127" s="670"/>
      <c r="BJ127" s="670"/>
      <c r="BK127" s="670"/>
      <c r="BL127" s="670"/>
      <c r="BM127" s="670"/>
      <c r="BN127" s="670"/>
      <c r="BO127" s="670"/>
      <c r="BP127" s="670"/>
      <c r="BQ127" s="670"/>
      <c r="BR127" s="670"/>
      <c r="BS127" s="670"/>
      <c r="BT127" s="670"/>
      <c r="BU127" s="670"/>
      <c r="BV127" s="670"/>
      <c r="BW127" s="670"/>
      <c r="BX127" s="670"/>
      <c r="BY127" s="670"/>
      <c r="BZ127" s="670"/>
      <c r="CA127" s="670"/>
      <c r="CB127" s="670"/>
      <c r="CC127" s="670"/>
      <c r="CD127" s="670"/>
      <c r="CE127" s="670"/>
      <c r="CF127" s="670"/>
      <c r="CG127" s="670"/>
      <c r="CH127" s="670"/>
      <c r="CI127" s="670"/>
      <c r="CJ127" s="670"/>
      <c r="CK127" s="670"/>
      <c r="CL127" s="670"/>
      <c r="CM127" s="670"/>
      <c r="CN127" s="670"/>
      <c r="CO127" s="670"/>
      <c r="CP127" s="670"/>
      <c r="CQ127" s="670"/>
      <c r="CR127" s="670"/>
      <c r="CS127" s="670"/>
      <c r="CT127" s="670"/>
      <c r="CU127" s="670"/>
      <c r="CV127" s="670"/>
      <c r="CW127" s="670"/>
      <c r="CX127" s="670"/>
      <c r="CY127" s="670"/>
      <c r="CZ127" s="670"/>
      <c r="DA127" s="670"/>
      <c r="DB127" s="670"/>
      <c r="DC127" s="670"/>
      <c r="DD127" s="671"/>
      <c r="DE127" s="681" t="str">
        <f t="shared" si="50"/>
        <v>0</v>
      </c>
      <c r="DF127" s="638"/>
    </row>
    <row r="128" ht="11.25" customHeight="1">
      <c r="A128" s="605"/>
      <c r="B128" s="605"/>
      <c r="C128" s="580"/>
      <c r="D128" s="293"/>
      <c r="E128" s="646" t="s">
        <v>653</v>
      </c>
      <c r="F128" s="673"/>
      <c r="G128" s="638"/>
      <c r="H128" s="638"/>
      <c r="I128" s="638"/>
      <c r="J128" s="638"/>
      <c r="K128" s="638"/>
      <c r="L128" s="673"/>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8"/>
      <c r="AL128" s="638"/>
      <c r="AM128" s="638"/>
      <c r="AN128" s="638"/>
      <c r="AO128" s="638"/>
      <c r="AP128" s="638"/>
      <c r="AQ128" s="638"/>
      <c r="AR128" s="638"/>
      <c r="AS128" s="638"/>
      <c r="AT128" s="638"/>
      <c r="AU128" s="638"/>
      <c r="AV128" s="638"/>
      <c r="AW128" s="638"/>
      <c r="AX128" s="638"/>
      <c r="AY128" s="638"/>
      <c r="AZ128" s="638"/>
      <c r="BA128" s="638"/>
      <c r="BB128" s="638"/>
      <c r="BC128" s="638"/>
      <c r="BD128" s="638"/>
      <c r="BE128" s="638"/>
      <c r="BF128" s="638"/>
      <c r="BG128" s="638"/>
      <c r="BH128" s="638"/>
      <c r="BI128" s="638"/>
      <c r="BJ128" s="638"/>
      <c r="BK128" s="638"/>
      <c r="BL128" s="638"/>
      <c r="BM128" s="638"/>
      <c r="BN128" s="638"/>
      <c r="BO128" s="638"/>
      <c r="BP128" s="638"/>
      <c r="BQ128" s="638"/>
      <c r="BR128" s="638"/>
      <c r="BS128" s="638"/>
      <c r="BT128" s="638"/>
      <c r="BU128" s="638"/>
      <c r="BV128" s="638"/>
      <c r="BW128" s="638"/>
      <c r="BX128" s="638"/>
      <c r="BY128" s="638"/>
      <c r="BZ128" s="638"/>
      <c r="CA128" s="638"/>
      <c r="CB128" s="638"/>
      <c r="CC128" s="638"/>
      <c r="CD128" s="638"/>
      <c r="CE128" s="638"/>
      <c r="CF128" s="638"/>
      <c r="CG128" s="638"/>
      <c r="CH128" s="638"/>
      <c r="CI128" s="638"/>
      <c r="CJ128" s="638"/>
      <c r="CK128" s="638"/>
      <c r="CL128" s="638"/>
      <c r="CM128" s="638"/>
      <c r="CN128" s="638"/>
      <c r="CO128" s="638"/>
      <c r="CP128" s="638"/>
      <c r="CQ128" s="638"/>
      <c r="CR128" s="638"/>
      <c r="CS128" s="638"/>
      <c r="CT128" s="638"/>
      <c r="CU128" s="638"/>
      <c r="CV128" s="638"/>
      <c r="CW128" s="638"/>
      <c r="CX128" s="638"/>
      <c r="CY128" s="638"/>
      <c r="CZ128" s="638"/>
      <c r="DA128" s="648"/>
      <c r="DB128" s="648"/>
      <c r="DC128" s="648"/>
      <c r="DD128" s="647"/>
      <c r="DE128" s="684" t="str">
        <f t="shared" si="50"/>
        <v>0</v>
      </c>
      <c r="DF128" s="648"/>
    </row>
    <row r="129" ht="11.25" customHeight="1">
      <c r="A129" s="605"/>
      <c r="B129" s="605"/>
      <c r="C129" s="657" t="str">
        <f>C126+1</f>
        <v>41</v>
      </c>
      <c r="D129" s="658">
        <v>45514.0</v>
      </c>
      <c r="E129" s="659" t="s">
        <v>651</v>
      </c>
      <c r="F129" s="673">
        <v>4.0</v>
      </c>
      <c r="G129" s="638"/>
      <c r="H129" s="673"/>
      <c r="I129" s="663"/>
      <c r="J129" s="663"/>
      <c r="K129" s="663"/>
      <c r="L129" s="673">
        <v>2.0</v>
      </c>
      <c r="M129" s="663"/>
      <c r="N129" s="663"/>
      <c r="O129" s="663"/>
      <c r="P129" s="673"/>
      <c r="Q129" s="663"/>
      <c r="R129" s="673"/>
      <c r="S129" s="663"/>
      <c r="T129" s="663"/>
      <c r="U129" s="663"/>
      <c r="V129" s="663"/>
      <c r="W129" s="663"/>
      <c r="X129" s="663"/>
      <c r="Y129" s="663"/>
      <c r="Z129" s="663"/>
      <c r="AA129" s="663"/>
      <c r="AB129" s="663"/>
      <c r="AC129" s="663"/>
      <c r="AD129" s="673"/>
      <c r="AE129" s="663"/>
      <c r="AF129" s="673"/>
      <c r="AG129" s="663"/>
      <c r="AH129" s="663"/>
      <c r="AI129" s="663"/>
      <c r="AJ129" s="663"/>
      <c r="AK129" s="663"/>
      <c r="AL129" s="663"/>
      <c r="AM129" s="663"/>
      <c r="AN129" s="663"/>
      <c r="AO129" s="663"/>
      <c r="AP129" s="663"/>
      <c r="AQ129" s="663"/>
      <c r="AR129" s="663"/>
      <c r="AS129" s="663"/>
      <c r="AT129" s="663"/>
      <c r="AU129" s="663"/>
      <c r="AV129" s="663"/>
      <c r="AW129" s="663"/>
      <c r="AX129" s="663"/>
      <c r="AY129" s="663"/>
      <c r="AZ129" s="663"/>
      <c r="BA129" s="663"/>
      <c r="BB129" s="663"/>
      <c r="BC129" s="663"/>
      <c r="BD129" s="663"/>
      <c r="BE129" s="663"/>
      <c r="BF129" s="663"/>
      <c r="BG129" s="663"/>
      <c r="BH129" s="663"/>
      <c r="BI129" s="663"/>
      <c r="BJ129" s="663"/>
      <c r="BK129" s="663"/>
      <c r="BL129" s="663"/>
      <c r="BM129" s="663"/>
      <c r="BN129" s="663"/>
      <c r="BO129" s="663"/>
      <c r="BP129" s="663"/>
      <c r="BQ129" s="663"/>
      <c r="BR129" s="663"/>
      <c r="BS129" s="663"/>
      <c r="BT129" s="663"/>
      <c r="BU129" s="663"/>
      <c r="BV129" s="663"/>
      <c r="BW129" s="663"/>
      <c r="BX129" s="663"/>
      <c r="BY129" s="663"/>
      <c r="BZ129" s="663"/>
      <c r="CA129" s="663"/>
      <c r="CB129" s="663"/>
      <c r="CC129" s="663"/>
      <c r="CD129" s="663"/>
      <c r="CE129" s="663"/>
      <c r="CF129" s="663"/>
      <c r="CG129" s="663"/>
      <c r="CH129" s="663"/>
      <c r="CI129" s="663"/>
      <c r="CJ129" s="663"/>
      <c r="CK129" s="663"/>
      <c r="CL129" s="663"/>
      <c r="CM129" s="663"/>
      <c r="CN129" s="663"/>
      <c r="CO129" s="663"/>
      <c r="CP129" s="663"/>
      <c r="CQ129" s="663"/>
      <c r="CR129" s="663"/>
      <c r="CS129" s="663"/>
      <c r="CT129" s="663"/>
      <c r="CU129" s="663"/>
      <c r="CV129" s="663"/>
      <c r="CW129" s="663"/>
      <c r="CX129" s="663"/>
      <c r="CY129" s="663"/>
      <c r="CZ129" s="663"/>
      <c r="DA129" s="663"/>
      <c r="DB129" s="663"/>
      <c r="DC129" s="663"/>
      <c r="DD129" s="664"/>
      <c r="DE129" s="681" t="str">
        <f t="shared" si="50"/>
        <v>6</v>
      </c>
      <c r="DF129" s="638"/>
    </row>
    <row r="130" ht="11.25" customHeight="1">
      <c r="A130" s="605"/>
      <c r="B130" s="605"/>
      <c r="C130" s="580"/>
      <c r="D130" s="682"/>
      <c r="E130" s="667" t="s">
        <v>652</v>
      </c>
      <c r="F130" s="668"/>
      <c r="G130" s="683"/>
      <c r="H130" s="670"/>
      <c r="I130" s="670"/>
      <c r="J130" s="670"/>
      <c r="K130" s="670"/>
      <c r="L130" s="668"/>
      <c r="M130" s="670"/>
      <c r="N130" s="670"/>
      <c r="O130" s="670"/>
      <c r="P130" s="670"/>
      <c r="Q130" s="670"/>
      <c r="R130" s="670"/>
      <c r="S130" s="670"/>
      <c r="T130" s="670"/>
      <c r="U130" s="670"/>
      <c r="V130" s="670"/>
      <c r="W130" s="670"/>
      <c r="X130" s="670"/>
      <c r="Y130" s="670"/>
      <c r="Z130" s="670"/>
      <c r="AA130" s="670"/>
      <c r="AB130" s="670"/>
      <c r="AC130" s="670"/>
      <c r="AD130" s="670"/>
      <c r="AE130" s="670"/>
      <c r="AF130" s="670"/>
      <c r="AG130" s="670"/>
      <c r="AH130" s="670"/>
      <c r="AI130" s="670"/>
      <c r="AJ130" s="670"/>
      <c r="AK130" s="670"/>
      <c r="AL130" s="670"/>
      <c r="AM130" s="670"/>
      <c r="AN130" s="670"/>
      <c r="AO130" s="670"/>
      <c r="AP130" s="670"/>
      <c r="AQ130" s="670"/>
      <c r="AR130" s="670"/>
      <c r="AS130" s="670"/>
      <c r="AT130" s="670"/>
      <c r="AU130" s="670"/>
      <c r="AV130" s="670"/>
      <c r="AW130" s="670"/>
      <c r="AX130" s="670"/>
      <c r="AY130" s="670"/>
      <c r="AZ130" s="670"/>
      <c r="BA130" s="670"/>
      <c r="BB130" s="670"/>
      <c r="BC130" s="670"/>
      <c r="BD130" s="670"/>
      <c r="BE130" s="670"/>
      <c r="BF130" s="670"/>
      <c r="BG130" s="670"/>
      <c r="BH130" s="670"/>
      <c r="BI130" s="670"/>
      <c r="BJ130" s="670"/>
      <c r="BK130" s="670"/>
      <c r="BL130" s="670"/>
      <c r="BM130" s="670"/>
      <c r="BN130" s="670"/>
      <c r="BO130" s="670"/>
      <c r="BP130" s="670"/>
      <c r="BQ130" s="670"/>
      <c r="BR130" s="670"/>
      <c r="BS130" s="670"/>
      <c r="BT130" s="670"/>
      <c r="BU130" s="670"/>
      <c r="BV130" s="670"/>
      <c r="BW130" s="670"/>
      <c r="BX130" s="670"/>
      <c r="BY130" s="670"/>
      <c r="BZ130" s="670"/>
      <c r="CA130" s="670"/>
      <c r="CB130" s="670"/>
      <c r="CC130" s="670"/>
      <c r="CD130" s="670"/>
      <c r="CE130" s="670"/>
      <c r="CF130" s="670"/>
      <c r="CG130" s="670"/>
      <c r="CH130" s="670"/>
      <c r="CI130" s="670"/>
      <c r="CJ130" s="670"/>
      <c r="CK130" s="670"/>
      <c r="CL130" s="670"/>
      <c r="CM130" s="670"/>
      <c r="CN130" s="670"/>
      <c r="CO130" s="670"/>
      <c r="CP130" s="670"/>
      <c r="CQ130" s="670"/>
      <c r="CR130" s="670"/>
      <c r="CS130" s="670"/>
      <c r="CT130" s="670"/>
      <c r="CU130" s="670"/>
      <c r="CV130" s="670"/>
      <c r="CW130" s="670"/>
      <c r="CX130" s="670"/>
      <c r="CY130" s="670"/>
      <c r="CZ130" s="670"/>
      <c r="DA130" s="670"/>
      <c r="DB130" s="670"/>
      <c r="DC130" s="670"/>
      <c r="DD130" s="671"/>
      <c r="DE130" s="681" t="str">
        <f t="shared" si="50"/>
        <v>0</v>
      </c>
      <c r="DF130" s="638"/>
    </row>
    <row r="131" ht="11.25" customHeight="1">
      <c r="A131" s="605"/>
      <c r="B131" s="605"/>
      <c r="C131" s="580"/>
      <c r="D131" s="293"/>
      <c r="E131" s="646" t="s">
        <v>653</v>
      </c>
      <c r="F131" s="638"/>
      <c r="G131" s="638"/>
      <c r="H131" s="638"/>
      <c r="I131" s="638"/>
      <c r="J131" s="638"/>
      <c r="K131" s="638"/>
      <c r="L131" s="638"/>
      <c r="M131" s="638"/>
      <c r="N131" s="638"/>
      <c r="O131" s="638"/>
      <c r="P131" s="638"/>
      <c r="Q131" s="638"/>
      <c r="R131" s="638"/>
      <c r="S131" s="638"/>
      <c r="T131" s="638"/>
      <c r="U131" s="638"/>
      <c r="V131" s="638"/>
      <c r="W131" s="638"/>
      <c r="X131" s="638"/>
      <c r="Y131" s="638"/>
      <c r="Z131" s="638"/>
      <c r="AA131" s="638"/>
      <c r="AB131" s="638"/>
      <c r="AC131" s="638"/>
      <c r="AD131" s="638"/>
      <c r="AE131" s="638"/>
      <c r="AF131" s="638"/>
      <c r="AG131" s="638"/>
      <c r="AH131" s="638"/>
      <c r="AI131" s="638"/>
      <c r="AJ131" s="638"/>
      <c r="AK131" s="638"/>
      <c r="AL131" s="638"/>
      <c r="AM131" s="638"/>
      <c r="AN131" s="638"/>
      <c r="AO131" s="638"/>
      <c r="AP131" s="638"/>
      <c r="AQ131" s="638"/>
      <c r="AR131" s="638"/>
      <c r="AS131" s="638"/>
      <c r="AT131" s="638"/>
      <c r="AU131" s="638"/>
      <c r="AV131" s="638"/>
      <c r="AW131" s="638"/>
      <c r="AX131" s="638"/>
      <c r="AY131" s="638"/>
      <c r="AZ131" s="638"/>
      <c r="BA131" s="638"/>
      <c r="BB131" s="638"/>
      <c r="BC131" s="638"/>
      <c r="BD131" s="638"/>
      <c r="BE131" s="638"/>
      <c r="BF131" s="638"/>
      <c r="BG131" s="638"/>
      <c r="BH131" s="638"/>
      <c r="BI131" s="638"/>
      <c r="BJ131" s="638"/>
      <c r="BK131" s="638"/>
      <c r="BL131" s="638"/>
      <c r="BM131" s="638"/>
      <c r="BN131" s="638"/>
      <c r="BO131" s="638"/>
      <c r="BP131" s="638"/>
      <c r="BQ131" s="638"/>
      <c r="BR131" s="638"/>
      <c r="BS131" s="638"/>
      <c r="BT131" s="638"/>
      <c r="BU131" s="638"/>
      <c r="BV131" s="638"/>
      <c r="BW131" s="638"/>
      <c r="BX131" s="638"/>
      <c r="BY131" s="638"/>
      <c r="BZ131" s="638"/>
      <c r="CA131" s="638"/>
      <c r="CB131" s="638"/>
      <c r="CC131" s="638"/>
      <c r="CD131" s="638"/>
      <c r="CE131" s="638"/>
      <c r="CF131" s="638"/>
      <c r="CG131" s="638"/>
      <c r="CH131" s="638"/>
      <c r="CI131" s="638"/>
      <c r="CJ131" s="638"/>
      <c r="CK131" s="638"/>
      <c r="CL131" s="638"/>
      <c r="CM131" s="638"/>
      <c r="CN131" s="638"/>
      <c r="CO131" s="638"/>
      <c r="CP131" s="638"/>
      <c r="CQ131" s="638"/>
      <c r="CR131" s="638"/>
      <c r="CS131" s="638"/>
      <c r="CT131" s="638"/>
      <c r="CU131" s="638"/>
      <c r="CV131" s="638"/>
      <c r="CW131" s="638"/>
      <c r="CX131" s="638"/>
      <c r="CY131" s="638"/>
      <c r="CZ131" s="638"/>
      <c r="DA131" s="648"/>
      <c r="DB131" s="648"/>
      <c r="DC131" s="648"/>
      <c r="DD131" s="647"/>
      <c r="DE131" s="684" t="str">
        <f t="shared" si="50"/>
        <v>0</v>
      </c>
      <c r="DF131" s="648"/>
    </row>
    <row r="132" ht="11.25" customHeight="1">
      <c r="A132" s="605"/>
      <c r="B132" s="605"/>
      <c r="C132" s="657" t="str">
        <f>C129+1</f>
        <v>42</v>
      </c>
      <c r="D132" s="685"/>
      <c r="E132" s="659" t="s">
        <v>651</v>
      </c>
      <c r="F132" s="638"/>
      <c r="G132" s="638"/>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663"/>
      <c r="AI132" s="663"/>
      <c r="AJ132" s="663"/>
      <c r="AK132" s="663"/>
      <c r="AL132" s="663"/>
      <c r="AM132" s="663"/>
      <c r="AN132" s="663"/>
      <c r="AO132" s="663"/>
      <c r="AP132" s="663"/>
      <c r="AQ132" s="663"/>
      <c r="AR132" s="663"/>
      <c r="AS132" s="663"/>
      <c r="AT132" s="663"/>
      <c r="AU132" s="663"/>
      <c r="AV132" s="663"/>
      <c r="AW132" s="663"/>
      <c r="AX132" s="663"/>
      <c r="AY132" s="663"/>
      <c r="AZ132" s="663"/>
      <c r="BA132" s="663"/>
      <c r="BB132" s="663"/>
      <c r="BC132" s="663"/>
      <c r="BD132" s="663"/>
      <c r="BE132" s="663"/>
      <c r="BF132" s="663"/>
      <c r="BG132" s="663"/>
      <c r="BH132" s="663"/>
      <c r="BI132" s="663"/>
      <c r="BJ132" s="663"/>
      <c r="BK132" s="663"/>
      <c r="BL132" s="663"/>
      <c r="BM132" s="663"/>
      <c r="BN132" s="663"/>
      <c r="BO132" s="663"/>
      <c r="BP132" s="663"/>
      <c r="BQ132" s="663"/>
      <c r="BR132" s="663"/>
      <c r="BS132" s="663"/>
      <c r="BT132" s="663"/>
      <c r="BU132" s="663"/>
      <c r="BV132" s="663"/>
      <c r="BW132" s="663"/>
      <c r="BX132" s="663"/>
      <c r="BY132" s="663"/>
      <c r="BZ132" s="663"/>
      <c r="CA132" s="663"/>
      <c r="CB132" s="663"/>
      <c r="CC132" s="663"/>
      <c r="CD132" s="663"/>
      <c r="CE132" s="663"/>
      <c r="CF132" s="663"/>
      <c r="CG132" s="663"/>
      <c r="CH132" s="663"/>
      <c r="CI132" s="663"/>
      <c r="CJ132" s="663"/>
      <c r="CK132" s="663"/>
      <c r="CL132" s="663"/>
      <c r="CM132" s="663"/>
      <c r="CN132" s="663"/>
      <c r="CO132" s="663"/>
      <c r="CP132" s="663"/>
      <c r="CQ132" s="663"/>
      <c r="CR132" s="663"/>
      <c r="CS132" s="663"/>
      <c r="CT132" s="663"/>
      <c r="CU132" s="663"/>
      <c r="CV132" s="663"/>
      <c r="CW132" s="663"/>
      <c r="CX132" s="663"/>
      <c r="CY132" s="663"/>
      <c r="CZ132" s="663"/>
      <c r="DA132" s="663"/>
      <c r="DB132" s="663"/>
      <c r="DC132" s="663"/>
      <c r="DD132" s="664"/>
      <c r="DE132" s="681" t="str">
        <f t="shared" si="50"/>
        <v>0</v>
      </c>
      <c r="DF132" s="638"/>
    </row>
    <row r="133" ht="11.25" customHeight="1">
      <c r="A133" s="605"/>
      <c r="B133" s="605"/>
      <c r="C133" s="580"/>
      <c r="D133" s="682"/>
      <c r="E133" s="667" t="s">
        <v>652</v>
      </c>
      <c r="F133" s="683"/>
      <c r="G133" s="683"/>
      <c r="H133" s="670"/>
      <c r="I133" s="670"/>
      <c r="J133" s="670"/>
      <c r="K133" s="670"/>
      <c r="L133" s="670"/>
      <c r="M133" s="670"/>
      <c r="N133" s="670"/>
      <c r="O133" s="670"/>
      <c r="P133" s="670"/>
      <c r="Q133" s="670"/>
      <c r="R133" s="670"/>
      <c r="S133" s="670"/>
      <c r="T133" s="670"/>
      <c r="U133" s="670"/>
      <c r="V133" s="670"/>
      <c r="W133" s="670"/>
      <c r="X133" s="670"/>
      <c r="Y133" s="670"/>
      <c r="Z133" s="670"/>
      <c r="AA133" s="670"/>
      <c r="AB133" s="670"/>
      <c r="AC133" s="670"/>
      <c r="AD133" s="670"/>
      <c r="AE133" s="670"/>
      <c r="AF133" s="670"/>
      <c r="AG133" s="670"/>
      <c r="AH133" s="670"/>
      <c r="AI133" s="670"/>
      <c r="AJ133" s="670"/>
      <c r="AK133" s="670"/>
      <c r="AL133" s="670"/>
      <c r="AM133" s="670"/>
      <c r="AN133" s="670"/>
      <c r="AO133" s="670"/>
      <c r="AP133" s="670"/>
      <c r="AQ133" s="670"/>
      <c r="AR133" s="670"/>
      <c r="AS133" s="670"/>
      <c r="AT133" s="670"/>
      <c r="AU133" s="670"/>
      <c r="AV133" s="670"/>
      <c r="AW133" s="670"/>
      <c r="AX133" s="670"/>
      <c r="AY133" s="670"/>
      <c r="AZ133" s="670"/>
      <c r="BA133" s="670"/>
      <c r="BB133" s="670"/>
      <c r="BC133" s="670"/>
      <c r="BD133" s="670"/>
      <c r="BE133" s="670"/>
      <c r="BF133" s="670"/>
      <c r="BG133" s="670"/>
      <c r="BH133" s="670"/>
      <c r="BI133" s="670"/>
      <c r="BJ133" s="670"/>
      <c r="BK133" s="670"/>
      <c r="BL133" s="670"/>
      <c r="BM133" s="670"/>
      <c r="BN133" s="670"/>
      <c r="BO133" s="670"/>
      <c r="BP133" s="670"/>
      <c r="BQ133" s="670"/>
      <c r="BR133" s="670"/>
      <c r="BS133" s="670"/>
      <c r="BT133" s="670"/>
      <c r="BU133" s="670"/>
      <c r="BV133" s="670"/>
      <c r="BW133" s="670"/>
      <c r="BX133" s="670"/>
      <c r="BY133" s="670"/>
      <c r="BZ133" s="670"/>
      <c r="CA133" s="670"/>
      <c r="CB133" s="670"/>
      <c r="CC133" s="670"/>
      <c r="CD133" s="670"/>
      <c r="CE133" s="670"/>
      <c r="CF133" s="670"/>
      <c r="CG133" s="670"/>
      <c r="CH133" s="670"/>
      <c r="CI133" s="670"/>
      <c r="CJ133" s="670"/>
      <c r="CK133" s="670"/>
      <c r="CL133" s="670"/>
      <c r="CM133" s="670"/>
      <c r="CN133" s="670"/>
      <c r="CO133" s="670"/>
      <c r="CP133" s="670"/>
      <c r="CQ133" s="670"/>
      <c r="CR133" s="670"/>
      <c r="CS133" s="670"/>
      <c r="CT133" s="670"/>
      <c r="CU133" s="670"/>
      <c r="CV133" s="670"/>
      <c r="CW133" s="670"/>
      <c r="CX133" s="670"/>
      <c r="CY133" s="670"/>
      <c r="CZ133" s="670"/>
      <c r="DA133" s="670"/>
      <c r="DB133" s="670"/>
      <c r="DC133" s="670"/>
      <c r="DD133" s="671"/>
      <c r="DE133" s="681" t="str">
        <f t="shared" si="50"/>
        <v>0</v>
      </c>
      <c r="DF133" s="638"/>
    </row>
    <row r="134" ht="11.25" customHeight="1">
      <c r="A134" s="605"/>
      <c r="B134" s="605"/>
      <c r="C134" s="580"/>
      <c r="D134" s="293"/>
      <c r="E134" s="646" t="s">
        <v>653</v>
      </c>
      <c r="F134" s="638"/>
      <c r="G134" s="638"/>
      <c r="H134" s="638"/>
      <c r="I134" s="638"/>
      <c r="J134" s="638"/>
      <c r="K134" s="638"/>
      <c r="L134" s="638"/>
      <c r="M134" s="638"/>
      <c r="N134" s="638"/>
      <c r="O134" s="638"/>
      <c r="P134" s="638"/>
      <c r="Q134" s="638"/>
      <c r="R134" s="638"/>
      <c r="S134" s="638"/>
      <c r="T134" s="638"/>
      <c r="U134" s="638"/>
      <c r="V134" s="638"/>
      <c r="W134" s="638"/>
      <c r="X134" s="638"/>
      <c r="Y134" s="638"/>
      <c r="Z134" s="638"/>
      <c r="AA134" s="638"/>
      <c r="AB134" s="638"/>
      <c r="AC134" s="638"/>
      <c r="AD134" s="638"/>
      <c r="AE134" s="638"/>
      <c r="AF134" s="638"/>
      <c r="AG134" s="638"/>
      <c r="AH134" s="638"/>
      <c r="AI134" s="638"/>
      <c r="AJ134" s="638"/>
      <c r="AK134" s="638"/>
      <c r="AL134" s="638"/>
      <c r="AM134" s="638"/>
      <c r="AN134" s="638"/>
      <c r="AO134" s="638"/>
      <c r="AP134" s="638"/>
      <c r="AQ134" s="638"/>
      <c r="AR134" s="638"/>
      <c r="AS134" s="638"/>
      <c r="AT134" s="638"/>
      <c r="AU134" s="638"/>
      <c r="AV134" s="638"/>
      <c r="AW134" s="638"/>
      <c r="AX134" s="638"/>
      <c r="AY134" s="638"/>
      <c r="AZ134" s="638"/>
      <c r="BA134" s="638"/>
      <c r="BB134" s="638"/>
      <c r="BC134" s="638"/>
      <c r="BD134" s="638"/>
      <c r="BE134" s="638"/>
      <c r="BF134" s="638"/>
      <c r="BG134" s="638"/>
      <c r="BH134" s="638"/>
      <c r="BI134" s="638"/>
      <c r="BJ134" s="638"/>
      <c r="BK134" s="638"/>
      <c r="BL134" s="638"/>
      <c r="BM134" s="638"/>
      <c r="BN134" s="638"/>
      <c r="BO134" s="638"/>
      <c r="BP134" s="638"/>
      <c r="BQ134" s="638"/>
      <c r="BR134" s="638"/>
      <c r="BS134" s="638"/>
      <c r="BT134" s="638"/>
      <c r="BU134" s="638"/>
      <c r="BV134" s="638"/>
      <c r="BW134" s="638"/>
      <c r="BX134" s="638"/>
      <c r="BY134" s="638"/>
      <c r="BZ134" s="638"/>
      <c r="CA134" s="638"/>
      <c r="CB134" s="638"/>
      <c r="CC134" s="638"/>
      <c r="CD134" s="638"/>
      <c r="CE134" s="638"/>
      <c r="CF134" s="638"/>
      <c r="CG134" s="638"/>
      <c r="CH134" s="638"/>
      <c r="CI134" s="638"/>
      <c r="CJ134" s="638"/>
      <c r="CK134" s="638"/>
      <c r="CL134" s="638"/>
      <c r="CM134" s="638"/>
      <c r="CN134" s="638"/>
      <c r="CO134" s="638"/>
      <c r="CP134" s="638"/>
      <c r="CQ134" s="638"/>
      <c r="CR134" s="638"/>
      <c r="CS134" s="638"/>
      <c r="CT134" s="638"/>
      <c r="CU134" s="638"/>
      <c r="CV134" s="638"/>
      <c r="CW134" s="638"/>
      <c r="CX134" s="638"/>
      <c r="CY134" s="638"/>
      <c r="CZ134" s="638"/>
      <c r="DA134" s="648"/>
      <c r="DB134" s="648"/>
      <c r="DC134" s="648"/>
      <c r="DD134" s="647"/>
      <c r="DE134" s="684" t="str">
        <f t="shared" si="50"/>
        <v>0</v>
      </c>
      <c r="DF134" s="648"/>
    </row>
    <row r="135" ht="11.25" customHeight="1">
      <c r="A135" s="605"/>
      <c r="B135" s="605"/>
      <c r="C135" s="657" t="str">
        <f>C132+1</f>
        <v>43</v>
      </c>
      <c r="D135" s="685"/>
      <c r="E135" s="659" t="s">
        <v>651</v>
      </c>
      <c r="F135" s="638"/>
      <c r="G135" s="638"/>
      <c r="H135" s="663"/>
      <c r="I135" s="663"/>
      <c r="J135" s="663"/>
      <c r="K135" s="663"/>
      <c r="L135" s="663"/>
      <c r="M135" s="663"/>
      <c r="N135" s="663"/>
      <c r="O135" s="663"/>
      <c r="P135" s="663"/>
      <c r="Q135" s="663"/>
      <c r="R135" s="663"/>
      <c r="S135" s="663"/>
      <c r="T135" s="663"/>
      <c r="U135" s="663"/>
      <c r="V135" s="663"/>
      <c r="W135" s="663"/>
      <c r="X135" s="663"/>
      <c r="Y135" s="663"/>
      <c r="Z135" s="663"/>
      <c r="AA135" s="663"/>
      <c r="AB135" s="663"/>
      <c r="AC135" s="663"/>
      <c r="AD135" s="663"/>
      <c r="AE135" s="663"/>
      <c r="AF135" s="663"/>
      <c r="AG135" s="663"/>
      <c r="AH135" s="663"/>
      <c r="AI135" s="663"/>
      <c r="AJ135" s="663"/>
      <c r="AK135" s="663"/>
      <c r="AL135" s="663"/>
      <c r="AM135" s="663"/>
      <c r="AN135" s="663"/>
      <c r="AO135" s="663"/>
      <c r="AP135" s="663"/>
      <c r="AQ135" s="663"/>
      <c r="AR135" s="663"/>
      <c r="AS135" s="663"/>
      <c r="AT135" s="663"/>
      <c r="AU135" s="663"/>
      <c r="AV135" s="663"/>
      <c r="AW135" s="663"/>
      <c r="AX135" s="663"/>
      <c r="AY135" s="663"/>
      <c r="AZ135" s="663"/>
      <c r="BA135" s="663"/>
      <c r="BB135" s="663"/>
      <c r="BC135" s="663"/>
      <c r="BD135" s="663"/>
      <c r="BE135" s="663"/>
      <c r="BF135" s="663"/>
      <c r="BG135" s="663"/>
      <c r="BH135" s="663"/>
      <c r="BI135" s="663"/>
      <c r="BJ135" s="663"/>
      <c r="BK135" s="663"/>
      <c r="BL135" s="663"/>
      <c r="BM135" s="663"/>
      <c r="BN135" s="663"/>
      <c r="BO135" s="663"/>
      <c r="BP135" s="663"/>
      <c r="BQ135" s="663"/>
      <c r="BR135" s="663"/>
      <c r="BS135" s="663"/>
      <c r="BT135" s="663"/>
      <c r="BU135" s="663"/>
      <c r="BV135" s="663"/>
      <c r="BW135" s="663"/>
      <c r="BX135" s="663"/>
      <c r="BY135" s="663"/>
      <c r="BZ135" s="663"/>
      <c r="CA135" s="663"/>
      <c r="CB135" s="663"/>
      <c r="CC135" s="663"/>
      <c r="CD135" s="663"/>
      <c r="CE135" s="663"/>
      <c r="CF135" s="663"/>
      <c r="CG135" s="663"/>
      <c r="CH135" s="663"/>
      <c r="CI135" s="663"/>
      <c r="CJ135" s="663"/>
      <c r="CK135" s="663"/>
      <c r="CL135" s="663"/>
      <c r="CM135" s="663"/>
      <c r="CN135" s="663"/>
      <c r="CO135" s="663"/>
      <c r="CP135" s="663"/>
      <c r="CQ135" s="663"/>
      <c r="CR135" s="663"/>
      <c r="CS135" s="663"/>
      <c r="CT135" s="663"/>
      <c r="CU135" s="663"/>
      <c r="CV135" s="663"/>
      <c r="CW135" s="663"/>
      <c r="CX135" s="663"/>
      <c r="CY135" s="663"/>
      <c r="CZ135" s="663"/>
      <c r="DA135" s="663"/>
      <c r="DB135" s="663"/>
      <c r="DC135" s="663"/>
      <c r="DD135" s="664"/>
      <c r="DE135" s="681" t="str">
        <f t="shared" si="50"/>
        <v>0</v>
      </c>
      <c r="DF135" s="638"/>
    </row>
    <row r="136" ht="11.25" customHeight="1">
      <c r="A136" s="605"/>
      <c r="B136" s="605"/>
      <c r="C136" s="580"/>
      <c r="D136" s="682"/>
      <c r="E136" s="667" t="s">
        <v>652</v>
      </c>
      <c r="F136" s="683"/>
      <c r="G136" s="683"/>
      <c r="H136" s="670"/>
      <c r="I136" s="670"/>
      <c r="J136" s="670"/>
      <c r="K136" s="670"/>
      <c r="L136" s="670"/>
      <c r="M136" s="670"/>
      <c r="N136" s="670"/>
      <c r="O136" s="670"/>
      <c r="P136" s="670"/>
      <c r="Q136" s="670"/>
      <c r="R136" s="670"/>
      <c r="S136" s="670"/>
      <c r="T136" s="670"/>
      <c r="U136" s="670"/>
      <c r="V136" s="670"/>
      <c r="W136" s="670"/>
      <c r="X136" s="670"/>
      <c r="Y136" s="670"/>
      <c r="Z136" s="670"/>
      <c r="AA136" s="670"/>
      <c r="AB136" s="670"/>
      <c r="AC136" s="670"/>
      <c r="AD136" s="670"/>
      <c r="AE136" s="670"/>
      <c r="AF136" s="670"/>
      <c r="AG136" s="670"/>
      <c r="AH136" s="670"/>
      <c r="AI136" s="670"/>
      <c r="AJ136" s="670"/>
      <c r="AK136" s="670"/>
      <c r="AL136" s="670"/>
      <c r="AM136" s="670"/>
      <c r="AN136" s="670"/>
      <c r="AO136" s="670"/>
      <c r="AP136" s="670"/>
      <c r="AQ136" s="670"/>
      <c r="AR136" s="670"/>
      <c r="AS136" s="670"/>
      <c r="AT136" s="670"/>
      <c r="AU136" s="670"/>
      <c r="AV136" s="670"/>
      <c r="AW136" s="670"/>
      <c r="AX136" s="670"/>
      <c r="AY136" s="670"/>
      <c r="AZ136" s="670"/>
      <c r="BA136" s="670"/>
      <c r="BB136" s="670"/>
      <c r="BC136" s="670"/>
      <c r="BD136" s="670"/>
      <c r="BE136" s="670"/>
      <c r="BF136" s="670"/>
      <c r="BG136" s="670"/>
      <c r="BH136" s="670"/>
      <c r="BI136" s="670"/>
      <c r="BJ136" s="670"/>
      <c r="BK136" s="670"/>
      <c r="BL136" s="670"/>
      <c r="BM136" s="670"/>
      <c r="BN136" s="670"/>
      <c r="BO136" s="670"/>
      <c r="BP136" s="670"/>
      <c r="BQ136" s="670"/>
      <c r="BR136" s="670"/>
      <c r="BS136" s="670"/>
      <c r="BT136" s="670"/>
      <c r="BU136" s="670"/>
      <c r="BV136" s="670"/>
      <c r="BW136" s="670"/>
      <c r="BX136" s="670"/>
      <c r="BY136" s="670"/>
      <c r="BZ136" s="670"/>
      <c r="CA136" s="670"/>
      <c r="CB136" s="670"/>
      <c r="CC136" s="670"/>
      <c r="CD136" s="670"/>
      <c r="CE136" s="670"/>
      <c r="CF136" s="670"/>
      <c r="CG136" s="670"/>
      <c r="CH136" s="670"/>
      <c r="CI136" s="670"/>
      <c r="CJ136" s="670"/>
      <c r="CK136" s="670"/>
      <c r="CL136" s="670"/>
      <c r="CM136" s="670"/>
      <c r="CN136" s="670"/>
      <c r="CO136" s="670"/>
      <c r="CP136" s="670"/>
      <c r="CQ136" s="670"/>
      <c r="CR136" s="670"/>
      <c r="CS136" s="670"/>
      <c r="CT136" s="670"/>
      <c r="CU136" s="670"/>
      <c r="CV136" s="670"/>
      <c r="CW136" s="670"/>
      <c r="CX136" s="670"/>
      <c r="CY136" s="670"/>
      <c r="CZ136" s="670"/>
      <c r="DA136" s="670"/>
      <c r="DB136" s="670"/>
      <c r="DC136" s="670"/>
      <c r="DD136" s="671"/>
      <c r="DE136" s="681" t="str">
        <f t="shared" si="50"/>
        <v>0</v>
      </c>
      <c r="DF136" s="638"/>
    </row>
    <row r="137" ht="11.25" customHeight="1">
      <c r="A137" s="605"/>
      <c r="B137" s="605"/>
      <c r="C137" s="580"/>
      <c r="D137" s="293"/>
      <c r="E137" s="646" t="s">
        <v>653</v>
      </c>
      <c r="F137" s="638"/>
      <c r="G137" s="638"/>
      <c r="H137" s="638"/>
      <c r="I137" s="638"/>
      <c r="J137" s="638"/>
      <c r="K137" s="638"/>
      <c r="L137" s="638"/>
      <c r="M137" s="638"/>
      <c r="N137" s="638"/>
      <c r="O137" s="638"/>
      <c r="P137" s="638"/>
      <c r="Q137" s="638"/>
      <c r="R137" s="638"/>
      <c r="S137" s="638"/>
      <c r="T137" s="638"/>
      <c r="U137" s="638"/>
      <c r="V137" s="638"/>
      <c r="W137" s="638"/>
      <c r="X137" s="638"/>
      <c r="Y137" s="638"/>
      <c r="Z137" s="638"/>
      <c r="AA137" s="638"/>
      <c r="AB137" s="638"/>
      <c r="AC137" s="638"/>
      <c r="AD137" s="638"/>
      <c r="AE137" s="638"/>
      <c r="AF137" s="638"/>
      <c r="AG137" s="638"/>
      <c r="AH137" s="638"/>
      <c r="AI137" s="638"/>
      <c r="AJ137" s="638"/>
      <c r="AK137" s="638"/>
      <c r="AL137" s="638"/>
      <c r="AM137" s="638"/>
      <c r="AN137" s="638"/>
      <c r="AO137" s="638"/>
      <c r="AP137" s="638"/>
      <c r="AQ137" s="638"/>
      <c r="AR137" s="638"/>
      <c r="AS137" s="638"/>
      <c r="AT137" s="638"/>
      <c r="AU137" s="638"/>
      <c r="AV137" s="638"/>
      <c r="AW137" s="638"/>
      <c r="AX137" s="638"/>
      <c r="AY137" s="638"/>
      <c r="AZ137" s="638"/>
      <c r="BA137" s="638"/>
      <c r="BB137" s="638"/>
      <c r="BC137" s="638"/>
      <c r="BD137" s="638"/>
      <c r="BE137" s="638"/>
      <c r="BF137" s="638"/>
      <c r="BG137" s="638"/>
      <c r="BH137" s="638"/>
      <c r="BI137" s="638"/>
      <c r="BJ137" s="638"/>
      <c r="BK137" s="638"/>
      <c r="BL137" s="638"/>
      <c r="BM137" s="638"/>
      <c r="BN137" s="638"/>
      <c r="BO137" s="638"/>
      <c r="BP137" s="638"/>
      <c r="BQ137" s="638"/>
      <c r="BR137" s="638"/>
      <c r="BS137" s="638"/>
      <c r="BT137" s="638"/>
      <c r="BU137" s="638"/>
      <c r="BV137" s="638"/>
      <c r="BW137" s="638"/>
      <c r="BX137" s="638"/>
      <c r="BY137" s="638"/>
      <c r="BZ137" s="638"/>
      <c r="CA137" s="638"/>
      <c r="CB137" s="638"/>
      <c r="CC137" s="638"/>
      <c r="CD137" s="638"/>
      <c r="CE137" s="638"/>
      <c r="CF137" s="638"/>
      <c r="CG137" s="638"/>
      <c r="CH137" s="638"/>
      <c r="CI137" s="638"/>
      <c r="CJ137" s="638"/>
      <c r="CK137" s="638"/>
      <c r="CL137" s="638"/>
      <c r="CM137" s="638"/>
      <c r="CN137" s="638"/>
      <c r="CO137" s="638"/>
      <c r="CP137" s="638"/>
      <c r="CQ137" s="638"/>
      <c r="CR137" s="638"/>
      <c r="CS137" s="638"/>
      <c r="CT137" s="638"/>
      <c r="CU137" s="638"/>
      <c r="CV137" s="638"/>
      <c r="CW137" s="638"/>
      <c r="CX137" s="638"/>
      <c r="CY137" s="638"/>
      <c r="CZ137" s="638"/>
      <c r="DA137" s="648"/>
      <c r="DB137" s="648"/>
      <c r="DC137" s="648"/>
      <c r="DD137" s="647"/>
      <c r="DE137" s="684" t="str">
        <f t="shared" si="50"/>
        <v>0</v>
      </c>
      <c r="DF137" s="648"/>
    </row>
    <row r="138" ht="11.25" customHeight="1">
      <c r="A138" s="605"/>
      <c r="B138" s="605"/>
      <c r="C138" s="657" t="str">
        <f>C135+1</f>
        <v>44</v>
      </c>
      <c r="D138" s="685"/>
      <c r="E138" s="659" t="s">
        <v>651</v>
      </c>
      <c r="F138" s="638"/>
      <c r="G138" s="638"/>
      <c r="H138" s="663"/>
      <c r="I138" s="663"/>
      <c r="J138" s="663"/>
      <c r="K138" s="663"/>
      <c r="L138" s="663"/>
      <c r="M138" s="663"/>
      <c r="N138" s="663"/>
      <c r="O138" s="663"/>
      <c r="P138" s="663"/>
      <c r="Q138" s="663"/>
      <c r="R138" s="663"/>
      <c r="S138" s="663"/>
      <c r="T138" s="663"/>
      <c r="U138" s="663"/>
      <c r="V138" s="663"/>
      <c r="W138" s="663"/>
      <c r="X138" s="663"/>
      <c r="Y138" s="663"/>
      <c r="Z138" s="663"/>
      <c r="AA138" s="663"/>
      <c r="AB138" s="663"/>
      <c r="AC138" s="663"/>
      <c r="AD138" s="663"/>
      <c r="AE138" s="663"/>
      <c r="AF138" s="663"/>
      <c r="AG138" s="663"/>
      <c r="AH138" s="663"/>
      <c r="AI138" s="663"/>
      <c r="AJ138" s="663"/>
      <c r="AK138" s="663"/>
      <c r="AL138" s="663"/>
      <c r="AM138" s="663"/>
      <c r="AN138" s="663"/>
      <c r="AO138" s="663"/>
      <c r="AP138" s="663"/>
      <c r="AQ138" s="663"/>
      <c r="AR138" s="663"/>
      <c r="AS138" s="663"/>
      <c r="AT138" s="663"/>
      <c r="AU138" s="663"/>
      <c r="AV138" s="663"/>
      <c r="AW138" s="663"/>
      <c r="AX138" s="663"/>
      <c r="AY138" s="663"/>
      <c r="AZ138" s="663"/>
      <c r="BA138" s="663"/>
      <c r="BB138" s="663"/>
      <c r="BC138" s="663"/>
      <c r="BD138" s="663"/>
      <c r="BE138" s="663"/>
      <c r="BF138" s="663"/>
      <c r="BG138" s="663"/>
      <c r="BH138" s="663"/>
      <c r="BI138" s="663"/>
      <c r="BJ138" s="663"/>
      <c r="BK138" s="663"/>
      <c r="BL138" s="663"/>
      <c r="BM138" s="663"/>
      <c r="BN138" s="663"/>
      <c r="BO138" s="663"/>
      <c r="BP138" s="663"/>
      <c r="BQ138" s="663"/>
      <c r="BR138" s="663"/>
      <c r="BS138" s="663"/>
      <c r="BT138" s="663"/>
      <c r="BU138" s="663"/>
      <c r="BV138" s="663"/>
      <c r="BW138" s="663"/>
      <c r="BX138" s="663"/>
      <c r="BY138" s="663"/>
      <c r="BZ138" s="663"/>
      <c r="CA138" s="663"/>
      <c r="CB138" s="663"/>
      <c r="CC138" s="663"/>
      <c r="CD138" s="663"/>
      <c r="CE138" s="663"/>
      <c r="CF138" s="663"/>
      <c r="CG138" s="663"/>
      <c r="CH138" s="663"/>
      <c r="CI138" s="663"/>
      <c r="CJ138" s="663"/>
      <c r="CK138" s="663"/>
      <c r="CL138" s="663"/>
      <c r="CM138" s="663"/>
      <c r="CN138" s="663"/>
      <c r="CO138" s="663"/>
      <c r="CP138" s="663"/>
      <c r="CQ138" s="663"/>
      <c r="CR138" s="663"/>
      <c r="CS138" s="663"/>
      <c r="CT138" s="663"/>
      <c r="CU138" s="663"/>
      <c r="CV138" s="663"/>
      <c r="CW138" s="663"/>
      <c r="CX138" s="663"/>
      <c r="CY138" s="663"/>
      <c r="CZ138" s="663"/>
      <c r="DA138" s="663"/>
      <c r="DB138" s="663"/>
      <c r="DC138" s="663"/>
      <c r="DD138" s="664"/>
      <c r="DE138" s="681" t="str">
        <f t="shared" si="50"/>
        <v>0</v>
      </c>
      <c r="DF138" s="638"/>
    </row>
    <row r="139" ht="11.25" customHeight="1">
      <c r="A139" s="605"/>
      <c r="B139" s="605"/>
      <c r="C139" s="580"/>
      <c r="D139" s="682"/>
      <c r="E139" s="667" t="s">
        <v>652</v>
      </c>
      <c r="F139" s="683"/>
      <c r="G139" s="683"/>
      <c r="H139" s="670"/>
      <c r="I139" s="670"/>
      <c r="J139" s="670"/>
      <c r="K139" s="670"/>
      <c r="L139" s="670"/>
      <c r="M139" s="670"/>
      <c r="N139" s="670"/>
      <c r="O139" s="670"/>
      <c r="P139" s="670"/>
      <c r="Q139" s="670"/>
      <c r="R139" s="670"/>
      <c r="S139" s="670"/>
      <c r="T139" s="670"/>
      <c r="U139" s="670"/>
      <c r="V139" s="670"/>
      <c r="W139" s="670"/>
      <c r="X139" s="670"/>
      <c r="Y139" s="670"/>
      <c r="Z139" s="670"/>
      <c r="AA139" s="670"/>
      <c r="AB139" s="670"/>
      <c r="AC139" s="670"/>
      <c r="AD139" s="670"/>
      <c r="AE139" s="670"/>
      <c r="AF139" s="670"/>
      <c r="AG139" s="670"/>
      <c r="AH139" s="670"/>
      <c r="AI139" s="670"/>
      <c r="AJ139" s="670"/>
      <c r="AK139" s="670"/>
      <c r="AL139" s="670"/>
      <c r="AM139" s="670"/>
      <c r="AN139" s="670"/>
      <c r="AO139" s="670"/>
      <c r="AP139" s="670"/>
      <c r="AQ139" s="670"/>
      <c r="AR139" s="670"/>
      <c r="AS139" s="670"/>
      <c r="AT139" s="670"/>
      <c r="AU139" s="670"/>
      <c r="AV139" s="670"/>
      <c r="AW139" s="670"/>
      <c r="AX139" s="670"/>
      <c r="AY139" s="670"/>
      <c r="AZ139" s="670"/>
      <c r="BA139" s="670"/>
      <c r="BB139" s="670"/>
      <c r="BC139" s="670"/>
      <c r="BD139" s="670"/>
      <c r="BE139" s="670"/>
      <c r="BF139" s="670"/>
      <c r="BG139" s="670"/>
      <c r="BH139" s="670"/>
      <c r="BI139" s="670"/>
      <c r="BJ139" s="670"/>
      <c r="BK139" s="670"/>
      <c r="BL139" s="670"/>
      <c r="BM139" s="670"/>
      <c r="BN139" s="670"/>
      <c r="BO139" s="670"/>
      <c r="BP139" s="670"/>
      <c r="BQ139" s="670"/>
      <c r="BR139" s="670"/>
      <c r="BS139" s="670"/>
      <c r="BT139" s="670"/>
      <c r="BU139" s="670"/>
      <c r="BV139" s="670"/>
      <c r="BW139" s="670"/>
      <c r="BX139" s="670"/>
      <c r="BY139" s="670"/>
      <c r="BZ139" s="670"/>
      <c r="CA139" s="670"/>
      <c r="CB139" s="670"/>
      <c r="CC139" s="670"/>
      <c r="CD139" s="670"/>
      <c r="CE139" s="670"/>
      <c r="CF139" s="670"/>
      <c r="CG139" s="670"/>
      <c r="CH139" s="670"/>
      <c r="CI139" s="670"/>
      <c r="CJ139" s="670"/>
      <c r="CK139" s="670"/>
      <c r="CL139" s="670"/>
      <c r="CM139" s="670"/>
      <c r="CN139" s="670"/>
      <c r="CO139" s="670"/>
      <c r="CP139" s="670"/>
      <c r="CQ139" s="670"/>
      <c r="CR139" s="670"/>
      <c r="CS139" s="670"/>
      <c r="CT139" s="670"/>
      <c r="CU139" s="670"/>
      <c r="CV139" s="670"/>
      <c r="CW139" s="670"/>
      <c r="CX139" s="670"/>
      <c r="CY139" s="670"/>
      <c r="CZ139" s="670"/>
      <c r="DA139" s="670"/>
      <c r="DB139" s="670"/>
      <c r="DC139" s="670"/>
      <c r="DD139" s="671"/>
      <c r="DE139" s="681" t="str">
        <f t="shared" si="50"/>
        <v>0</v>
      </c>
      <c r="DF139" s="638"/>
    </row>
    <row r="140" ht="11.25" customHeight="1">
      <c r="A140" s="605"/>
      <c r="B140" s="605"/>
      <c r="C140" s="580"/>
      <c r="D140" s="293"/>
      <c r="E140" s="646" t="s">
        <v>653</v>
      </c>
      <c r="F140" s="638"/>
      <c r="G140" s="638"/>
      <c r="H140" s="638"/>
      <c r="I140" s="638"/>
      <c r="J140" s="638"/>
      <c r="K140" s="638"/>
      <c r="L140" s="638"/>
      <c r="M140" s="638"/>
      <c r="N140" s="638"/>
      <c r="O140" s="638"/>
      <c r="P140" s="638"/>
      <c r="Q140" s="638"/>
      <c r="R140" s="638"/>
      <c r="S140" s="638"/>
      <c r="T140" s="638"/>
      <c r="U140" s="638"/>
      <c r="V140" s="638"/>
      <c r="W140" s="638"/>
      <c r="X140" s="638"/>
      <c r="Y140" s="638"/>
      <c r="Z140" s="638"/>
      <c r="AA140" s="638"/>
      <c r="AB140" s="638"/>
      <c r="AC140" s="638"/>
      <c r="AD140" s="638"/>
      <c r="AE140" s="638"/>
      <c r="AF140" s="638"/>
      <c r="AG140" s="638"/>
      <c r="AH140" s="638"/>
      <c r="AI140" s="638"/>
      <c r="AJ140" s="638"/>
      <c r="AK140" s="638"/>
      <c r="AL140" s="638"/>
      <c r="AM140" s="638"/>
      <c r="AN140" s="638"/>
      <c r="AO140" s="638"/>
      <c r="AP140" s="638"/>
      <c r="AQ140" s="638"/>
      <c r="AR140" s="638"/>
      <c r="AS140" s="638"/>
      <c r="AT140" s="638"/>
      <c r="AU140" s="638"/>
      <c r="AV140" s="638"/>
      <c r="AW140" s="638"/>
      <c r="AX140" s="638"/>
      <c r="AY140" s="638"/>
      <c r="AZ140" s="638"/>
      <c r="BA140" s="638"/>
      <c r="BB140" s="638"/>
      <c r="BC140" s="638"/>
      <c r="BD140" s="638"/>
      <c r="BE140" s="638"/>
      <c r="BF140" s="638"/>
      <c r="BG140" s="638"/>
      <c r="BH140" s="638"/>
      <c r="BI140" s="638"/>
      <c r="BJ140" s="638"/>
      <c r="BK140" s="638"/>
      <c r="BL140" s="638"/>
      <c r="BM140" s="638"/>
      <c r="BN140" s="638"/>
      <c r="BO140" s="638"/>
      <c r="BP140" s="638"/>
      <c r="BQ140" s="638"/>
      <c r="BR140" s="638"/>
      <c r="BS140" s="638"/>
      <c r="BT140" s="638"/>
      <c r="BU140" s="638"/>
      <c r="BV140" s="638"/>
      <c r="BW140" s="638"/>
      <c r="BX140" s="638"/>
      <c r="BY140" s="638"/>
      <c r="BZ140" s="638"/>
      <c r="CA140" s="638"/>
      <c r="CB140" s="638"/>
      <c r="CC140" s="638"/>
      <c r="CD140" s="638"/>
      <c r="CE140" s="638"/>
      <c r="CF140" s="638"/>
      <c r="CG140" s="638"/>
      <c r="CH140" s="638"/>
      <c r="CI140" s="638"/>
      <c r="CJ140" s="638"/>
      <c r="CK140" s="638"/>
      <c r="CL140" s="638"/>
      <c r="CM140" s="638"/>
      <c r="CN140" s="638"/>
      <c r="CO140" s="638"/>
      <c r="CP140" s="638"/>
      <c r="CQ140" s="638"/>
      <c r="CR140" s="638"/>
      <c r="CS140" s="638"/>
      <c r="CT140" s="638"/>
      <c r="CU140" s="638"/>
      <c r="CV140" s="638"/>
      <c r="CW140" s="638"/>
      <c r="CX140" s="638"/>
      <c r="CY140" s="638"/>
      <c r="CZ140" s="638"/>
      <c r="DA140" s="648"/>
      <c r="DB140" s="648"/>
      <c r="DC140" s="648"/>
      <c r="DD140" s="647"/>
      <c r="DE140" s="684" t="str">
        <f t="shared" si="50"/>
        <v>0</v>
      </c>
      <c r="DF140" s="648"/>
    </row>
    <row r="141" ht="11.25" customHeight="1">
      <c r="A141" s="605"/>
      <c r="B141" s="605"/>
      <c r="C141" s="657" t="str">
        <f>C138+1</f>
        <v>45</v>
      </c>
      <c r="D141" s="685"/>
      <c r="E141" s="659" t="s">
        <v>651</v>
      </c>
      <c r="F141" s="638"/>
      <c r="G141" s="638"/>
      <c r="H141" s="663"/>
      <c r="I141" s="663"/>
      <c r="J141" s="663"/>
      <c r="K141" s="663"/>
      <c r="L141" s="663"/>
      <c r="M141" s="663"/>
      <c r="N141" s="663"/>
      <c r="O141" s="663"/>
      <c r="P141" s="663"/>
      <c r="Q141" s="663"/>
      <c r="R141" s="663"/>
      <c r="S141" s="663"/>
      <c r="T141" s="663"/>
      <c r="U141" s="663"/>
      <c r="V141" s="663"/>
      <c r="W141" s="663"/>
      <c r="X141" s="663"/>
      <c r="Y141" s="663"/>
      <c r="Z141" s="663"/>
      <c r="AA141" s="663"/>
      <c r="AB141" s="663"/>
      <c r="AC141" s="663"/>
      <c r="AD141" s="663"/>
      <c r="AE141" s="663"/>
      <c r="AF141" s="663"/>
      <c r="AG141" s="663"/>
      <c r="AH141" s="663"/>
      <c r="AI141" s="663"/>
      <c r="AJ141" s="663"/>
      <c r="AK141" s="663"/>
      <c r="AL141" s="663"/>
      <c r="AM141" s="663"/>
      <c r="AN141" s="663"/>
      <c r="AO141" s="663"/>
      <c r="AP141" s="663"/>
      <c r="AQ141" s="663"/>
      <c r="AR141" s="663"/>
      <c r="AS141" s="663"/>
      <c r="AT141" s="663"/>
      <c r="AU141" s="663"/>
      <c r="AV141" s="663"/>
      <c r="AW141" s="663"/>
      <c r="AX141" s="663"/>
      <c r="AY141" s="663"/>
      <c r="AZ141" s="663"/>
      <c r="BA141" s="663"/>
      <c r="BB141" s="663"/>
      <c r="BC141" s="663"/>
      <c r="BD141" s="663"/>
      <c r="BE141" s="663"/>
      <c r="BF141" s="663"/>
      <c r="BG141" s="663"/>
      <c r="BH141" s="663"/>
      <c r="BI141" s="663"/>
      <c r="BJ141" s="663"/>
      <c r="BK141" s="663"/>
      <c r="BL141" s="663"/>
      <c r="BM141" s="663"/>
      <c r="BN141" s="663"/>
      <c r="BO141" s="663"/>
      <c r="BP141" s="663"/>
      <c r="BQ141" s="663"/>
      <c r="BR141" s="663"/>
      <c r="BS141" s="663"/>
      <c r="BT141" s="663"/>
      <c r="BU141" s="663"/>
      <c r="BV141" s="663"/>
      <c r="BW141" s="663"/>
      <c r="BX141" s="663"/>
      <c r="BY141" s="663"/>
      <c r="BZ141" s="663"/>
      <c r="CA141" s="663"/>
      <c r="CB141" s="663"/>
      <c r="CC141" s="663"/>
      <c r="CD141" s="663"/>
      <c r="CE141" s="663"/>
      <c r="CF141" s="663"/>
      <c r="CG141" s="663"/>
      <c r="CH141" s="663"/>
      <c r="CI141" s="663"/>
      <c r="CJ141" s="663"/>
      <c r="CK141" s="663"/>
      <c r="CL141" s="663"/>
      <c r="CM141" s="663"/>
      <c r="CN141" s="663"/>
      <c r="CO141" s="663"/>
      <c r="CP141" s="663"/>
      <c r="CQ141" s="663"/>
      <c r="CR141" s="663"/>
      <c r="CS141" s="663"/>
      <c r="CT141" s="663"/>
      <c r="CU141" s="663"/>
      <c r="CV141" s="663"/>
      <c r="CW141" s="663"/>
      <c r="CX141" s="663"/>
      <c r="CY141" s="663"/>
      <c r="CZ141" s="663"/>
      <c r="DA141" s="663"/>
      <c r="DB141" s="663"/>
      <c r="DC141" s="663"/>
      <c r="DD141" s="664"/>
      <c r="DE141" s="681" t="str">
        <f t="shared" si="50"/>
        <v>0</v>
      </c>
      <c r="DF141" s="638"/>
    </row>
    <row r="142" ht="11.25" customHeight="1">
      <c r="A142" s="605"/>
      <c r="B142" s="605"/>
      <c r="C142" s="580"/>
      <c r="D142" s="682"/>
      <c r="E142" s="667" t="s">
        <v>652</v>
      </c>
      <c r="F142" s="683"/>
      <c r="G142" s="683"/>
      <c r="H142" s="670"/>
      <c r="I142" s="670"/>
      <c r="J142" s="670"/>
      <c r="K142" s="670"/>
      <c r="L142" s="670"/>
      <c r="M142" s="670"/>
      <c r="N142" s="670"/>
      <c r="O142" s="670"/>
      <c r="P142" s="670"/>
      <c r="Q142" s="670"/>
      <c r="R142" s="670"/>
      <c r="S142" s="670"/>
      <c r="T142" s="670"/>
      <c r="U142" s="670"/>
      <c r="V142" s="670"/>
      <c r="W142" s="670"/>
      <c r="X142" s="670"/>
      <c r="Y142" s="670"/>
      <c r="Z142" s="670"/>
      <c r="AA142" s="670"/>
      <c r="AB142" s="670"/>
      <c r="AC142" s="670"/>
      <c r="AD142" s="670"/>
      <c r="AE142" s="670"/>
      <c r="AF142" s="670"/>
      <c r="AG142" s="670"/>
      <c r="AH142" s="670"/>
      <c r="AI142" s="670"/>
      <c r="AJ142" s="670"/>
      <c r="AK142" s="670"/>
      <c r="AL142" s="670"/>
      <c r="AM142" s="670"/>
      <c r="AN142" s="670"/>
      <c r="AO142" s="670"/>
      <c r="AP142" s="670"/>
      <c r="AQ142" s="670"/>
      <c r="AR142" s="670"/>
      <c r="AS142" s="670"/>
      <c r="AT142" s="670"/>
      <c r="AU142" s="670"/>
      <c r="AV142" s="670"/>
      <c r="AW142" s="670"/>
      <c r="AX142" s="670"/>
      <c r="AY142" s="670"/>
      <c r="AZ142" s="670"/>
      <c r="BA142" s="670"/>
      <c r="BB142" s="670"/>
      <c r="BC142" s="670"/>
      <c r="BD142" s="670"/>
      <c r="BE142" s="670"/>
      <c r="BF142" s="670"/>
      <c r="BG142" s="670"/>
      <c r="BH142" s="670"/>
      <c r="BI142" s="670"/>
      <c r="BJ142" s="670"/>
      <c r="BK142" s="670"/>
      <c r="BL142" s="670"/>
      <c r="BM142" s="670"/>
      <c r="BN142" s="670"/>
      <c r="BO142" s="670"/>
      <c r="BP142" s="670"/>
      <c r="BQ142" s="670"/>
      <c r="BR142" s="670"/>
      <c r="BS142" s="670"/>
      <c r="BT142" s="670"/>
      <c r="BU142" s="670"/>
      <c r="BV142" s="670"/>
      <c r="BW142" s="670"/>
      <c r="BX142" s="670"/>
      <c r="BY142" s="670"/>
      <c r="BZ142" s="670"/>
      <c r="CA142" s="670"/>
      <c r="CB142" s="670"/>
      <c r="CC142" s="670"/>
      <c r="CD142" s="670"/>
      <c r="CE142" s="670"/>
      <c r="CF142" s="670"/>
      <c r="CG142" s="670"/>
      <c r="CH142" s="670"/>
      <c r="CI142" s="670"/>
      <c r="CJ142" s="670"/>
      <c r="CK142" s="670"/>
      <c r="CL142" s="670"/>
      <c r="CM142" s="670"/>
      <c r="CN142" s="670"/>
      <c r="CO142" s="670"/>
      <c r="CP142" s="670"/>
      <c r="CQ142" s="670"/>
      <c r="CR142" s="670"/>
      <c r="CS142" s="670"/>
      <c r="CT142" s="670"/>
      <c r="CU142" s="670"/>
      <c r="CV142" s="670"/>
      <c r="CW142" s="670"/>
      <c r="CX142" s="670"/>
      <c r="CY142" s="670"/>
      <c r="CZ142" s="670"/>
      <c r="DA142" s="670"/>
      <c r="DB142" s="670"/>
      <c r="DC142" s="670"/>
      <c r="DD142" s="671"/>
      <c r="DE142" s="681" t="str">
        <f t="shared" si="50"/>
        <v>0</v>
      </c>
      <c r="DF142" s="638"/>
    </row>
    <row r="143" ht="11.25" customHeight="1">
      <c r="A143" s="605"/>
      <c r="B143" s="605"/>
      <c r="C143" s="580"/>
      <c r="D143" s="293"/>
      <c r="E143" s="646" t="s">
        <v>653</v>
      </c>
      <c r="F143" s="638"/>
      <c r="G143" s="638"/>
      <c r="H143" s="638"/>
      <c r="I143" s="638"/>
      <c r="J143" s="638"/>
      <c r="K143" s="638"/>
      <c r="L143" s="638"/>
      <c r="M143" s="638"/>
      <c r="N143" s="638"/>
      <c r="O143" s="638"/>
      <c r="P143" s="638"/>
      <c r="Q143" s="638"/>
      <c r="R143" s="638"/>
      <c r="S143" s="638"/>
      <c r="T143" s="638"/>
      <c r="U143" s="638"/>
      <c r="V143" s="638"/>
      <c r="W143" s="638"/>
      <c r="X143" s="638"/>
      <c r="Y143" s="638"/>
      <c r="Z143" s="638"/>
      <c r="AA143" s="638"/>
      <c r="AB143" s="638"/>
      <c r="AC143" s="638"/>
      <c r="AD143" s="638"/>
      <c r="AE143" s="638"/>
      <c r="AF143" s="638"/>
      <c r="AG143" s="638"/>
      <c r="AH143" s="638"/>
      <c r="AI143" s="638"/>
      <c r="AJ143" s="638"/>
      <c r="AK143" s="638"/>
      <c r="AL143" s="638"/>
      <c r="AM143" s="638"/>
      <c r="AN143" s="638"/>
      <c r="AO143" s="638"/>
      <c r="AP143" s="638"/>
      <c r="AQ143" s="638"/>
      <c r="AR143" s="638"/>
      <c r="AS143" s="638"/>
      <c r="AT143" s="638"/>
      <c r="AU143" s="638"/>
      <c r="AV143" s="638"/>
      <c r="AW143" s="638"/>
      <c r="AX143" s="638"/>
      <c r="AY143" s="638"/>
      <c r="AZ143" s="638"/>
      <c r="BA143" s="638"/>
      <c r="BB143" s="638"/>
      <c r="BC143" s="638"/>
      <c r="BD143" s="638"/>
      <c r="BE143" s="638"/>
      <c r="BF143" s="638"/>
      <c r="BG143" s="638"/>
      <c r="BH143" s="638"/>
      <c r="BI143" s="638"/>
      <c r="BJ143" s="638"/>
      <c r="BK143" s="638"/>
      <c r="BL143" s="638"/>
      <c r="BM143" s="638"/>
      <c r="BN143" s="638"/>
      <c r="BO143" s="638"/>
      <c r="BP143" s="638"/>
      <c r="BQ143" s="638"/>
      <c r="BR143" s="638"/>
      <c r="BS143" s="638"/>
      <c r="BT143" s="638"/>
      <c r="BU143" s="638"/>
      <c r="BV143" s="638"/>
      <c r="BW143" s="638"/>
      <c r="BX143" s="638"/>
      <c r="BY143" s="638"/>
      <c r="BZ143" s="638"/>
      <c r="CA143" s="638"/>
      <c r="CB143" s="638"/>
      <c r="CC143" s="638"/>
      <c r="CD143" s="638"/>
      <c r="CE143" s="638"/>
      <c r="CF143" s="638"/>
      <c r="CG143" s="638"/>
      <c r="CH143" s="638"/>
      <c r="CI143" s="638"/>
      <c r="CJ143" s="638"/>
      <c r="CK143" s="638"/>
      <c r="CL143" s="638"/>
      <c r="CM143" s="638"/>
      <c r="CN143" s="638"/>
      <c r="CO143" s="638"/>
      <c r="CP143" s="638"/>
      <c r="CQ143" s="638"/>
      <c r="CR143" s="638"/>
      <c r="CS143" s="638"/>
      <c r="CT143" s="638"/>
      <c r="CU143" s="638"/>
      <c r="CV143" s="638"/>
      <c r="CW143" s="638"/>
      <c r="CX143" s="638"/>
      <c r="CY143" s="638"/>
      <c r="CZ143" s="638"/>
      <c r="DA143" s="648"/>
      <c r="DB143" s="648"/>
      <c r="DC143" s="648"/>
      <c r="DD143" s="647"/>
      <c r="DE143" s="684" t="str">
        <f t="shared" si="50"/>
        <v>0</v>
      </c>
      <c r="DF143" s="648"/>
    </row>
  </sheetData>
  <mergeCells count="320">
    <mergeCell ref="AH7:AI7"/>
    <mergeCell ref="AJ7:AK7"/>
    <mergeCell ref="AL7:AM7"/>
    <mergeCell ref="AN7:AO7"/>
    <mergeCell ref="AP7:AQ7"/>
    <mergeCell ref="BB7:BC7"/>
    <mergeCell ref="BD7:BE7"/>
    <mergeCell ref="C18:C20"/>
    <mergeCell ref="C21:C23"/>
    <mergeCell ref="DB7:DC7"/>
    <mergeCell ref="C9:C11"/>
    <mergeCell ref="D13:D14"/>
    <mergeCell ref="D16:D17"/>
    <mergeCell ref="H7:I7"/>
    <mergeCell ref="P7:Q7"/>
    <mergeCell ref="R7:S7"/>
    <mergeCell ref="BJ7:BK7"/>
    <mergeCell ref="BL7:BM7"/>
    <mergeCell ref="BF7:BG7"/>
    <mergeCell ref="BH7:BI7"/>
    <mergeCell ref="T7:U7"/>
    <mergeCell ref="V7:W7"/>
    <mergeCell ref="X7:Y7"/>
    <mergeCell ref="C36:C38"/>
    <mergeCell ref="C39:C41"/>
    <mergeCell ref="F4:G4"/>
    <mergeCell ref="H4:I4"/>
    <mergeCell ref="J4:K4"/>
    <mergeCell ref="L4:M4"/>
    <mergeCell ref="N4:O4"/>
    <mergeCell ref="N7:O7"/>
    <mergeCell ref="C42:C44"/>
    <mergeCell ref="C45:C47"/>
    <mergeCell ref="C48:C50"/>
    <mergeCell ref="C51:C53"/>
    <mergeCell ref="C54:C56"/>
    <mergeCell ref="C24:C26"/>
    <mergeCell ref="C27:C29"/>
    <mergeCell ref="CB7:CC7"/>
    <mergeCell ref="CD7:CE7"/>
    <mergeCell ref="CF7:CG7"/>
    <mergeCell ref="CH7:CI7"/>
    <mergeCell ref="CJ7:CK7"/>
    <mergeCell ref="CL7:CM7"/>
    <mergeCell ref="CL5:CM5"/>
    <mergeCell ref="CJ5:CK5"/>
    <mergeCell ref="BX7:BY7"/>
    <mergeCell ref="BZ7:CA7"/>
    <mergeCell ref="BZ5:CA5"/>
    <mergeCell ref="CB5:CC5"/>
    <mergeCell ref="CD5:CE5"/>
    <mergeCell ref="CF5:CG5"/>
    <mergeCell ref="CH5:CI5"/>
    <mergeCell ref="AD7:AE7"/>
    <mergeCell ref="AR4:AS4"/>
    <mergeCell ref="AT4:AU4"/>
    <mergeCell ref="AV4:AW4"/>
    <mergeCell ref="AX4:AY4"/>
    <mergeCell ref="AB4:AC4"/>
    <mergeCell ref="AD4:AE4"/>
    <mergeCell ref="CH4:CI4"/>
    <mergeCell ref="CH2:CI2"/>
    <mergeCell ref="CN2:CO2"/>
    <mergeCell ref="CP2:CQ2"/>
    <mergeCell ref="BX4:BY4"/>
    <mergeCell ref="BX2:BY2"/>
    <mergeCell ref="BZ2:CA2"/>
    <mergeCell ref="CB2:CC2"/>
    <mergeCell ref="CD2:CE2"/>
    <mergeCell ref="CF2:CG2"/>
    <mergeCell ref="CR2:CS2"/>
    <mergeCell ref="CR1:CS1"/>
    <mergeCell ref="CJ4:CK4"/>
    <mergeCell ref="BZ4:CA4"/>
    <mergeCell ref="CB4:CC4"/>
    <mergeCell ref="CD4:CE4"/>
    <mergeCell ref="CF4:CG4"/>
    <mergeCell ref="DE2:DF2"/>
    <mergeCell ref="DE1:DF1"/>
    <mergeCell ref="CT1:CU1"/>
    <mergeCell ref="R4:S4"/>
    <mergeCell ref="T4:U4"/>
    <mergeCell ref="V4:W4"/>
    <mergeCell ref="X4:Y4"/>
    <mergeCell ref="Z4:AA4"/>
    <mergeCell ref="X2:Y2"/>
    <mergeCell ref="Z2:AA2"/>
    <mergeCell ref="L1:M1"/>
    <mergeCell ref="N1:O1"/>
    <mergeCell ref="AF1:AG1"/>
    <mergeCell ref="AH1:AI1"/>
    <mergeCell ref="AJ1:AK1"/>
    <mergeCell ref="V2:W2"/>
    <mergeCell ref="R2:S2"/>
    <mergeCell ref="T2:U2"/>
    <mergeCell ref="C1:D1"/>
    <mergeCell ref="F1:G1"/>
    <mergeCell ref="H1:I1"/>
    <mergeCell ref="J1:K1"/>
    <mergeCell ref="BL4:BM4"/>
    <mergeCell ref="BN4:BO4"/>
    <mergeCell ref="AF4:AG4"/>
    <mergeCell ref="AH4:AI4"/>
    <mergeCell ref="AJ4:AK4"/>
    <mergeCell ref="AL4:AM4"/>
    <mergeCell ref="BP4:BQ4"/>
    <mergeCell ref="BR4:BS4"/>
    <mergeCell ref="BN7:BO7"/>
    <mergeCell ref="DB4:DC4"/>
    <mergeCell ref="CL4:CM4"/>
    <mergeCell ref="CN4:CO4"/>
    <mergeCell ref="CP4:CQ4"/>
    <mergeCell ref="CR4:CS4"/>
    <mergeCell ref="CT4:CU4"/>
    <mergeCell ref="BT4:BU4"/>
    <mergeCell ref="J7:K7"/>
    <mergeCell ref="L7:M7"/>
    <mergeCell ref="CJ2:CK2"/>
    <mergeCell ref="CL2:CM2"/>
    <mergeCell ref="BV2:BW2"/>
    <mergeCell ref="AR2:AS2"/>
    <mergeCell ref="AT2:AU2"/>
    <mergeCell ref="AV2:AW2"/>
    <mergeCell ref="C2:D2"/>
    <mergeCell ref="F2:G2"/>
    <mergeCell ref="H2:I2"/>
    <mergeCell ref="J2:K2"/>
    <mergeCell ref="L2:M2"/>
    <mergeCell ref="N2:O2"/>
    <mergeCell ref="P2:Q2"/>
    <mergeCell ref="F5:G5"/>
    <mergeCell ref="H5:I5"/>
    <mergeCell ref="J5:K5"/>
    <mergeCell ref="L5:M5"/>
    <mergeCell ref="N5:O5"/>
    <mergeCell ref="P5:Q5"/>
    <mergeCell ref="P4:Q4"/>
    <mergeCell ref="C141:C143"/>
    <mergeCell ref="D142:D143"/>
    <mergeCell ref="D133:D134"/>
    <mergeCell ref="C135:C137"/>
    <mergeCell ref="D136:D137"/>
    <mergeCell ref="C138:C140"/>
    <mergeCell ref="D139:D140"/>
    <mergeCell ref="C120:C122"/>
    <mergeCell ref="D121:D122"/>
    <mergeCell ref="C132:C134"/>
    <mergeCell ref="C123:C125"/>
    <mergeCell ref="D124:D125"/>
    <mergeCell ref="C126:C128"/>
    <mergeCell ref="D127:D128"/>
    <mergeCell ref="C129:C131"/>
    <mergeCell ref="D130:D131"/>
    <mergeCell ref="C114:C116"/>
    <mergeCell ref="D115:D116"/>
    <mergeCell ref="C117:C119"/>
    <mergeCell ref="D118:D119"/>
    <mergeCell ref="C96:C98"/>
    <mergeCell ref="C99:C101"/>
    <mergeCell ref="C102:C104"/>
    <mergeCell ref="C111:C113"/>
    <mergeCell ref="C105:C107"/>
    <mergeCell ref="C108:C110"/>
    <mergeCell ref="C81:C83"/>
    <mergeCell ref="C84:C86"/>
    <mergeCell ref="C87:C89"/>
    <mergeCell ref="C90:C92"/>
    <mergeCell ref="C93:C95"/>
    <mergeCell ref="C78:C80"/>
    <mergeCell ref="C60:C62"/>
    <mergeCell ref="C63:C65"/>
    <mergeCell ref="C66:C68"/>
    <mergeCell ref="C69:C71"/>
    <mergeCell ref="C72:C74"/>
    <mergeCell ref="C75:C77"/>
    <mergeCell ref="C57:C59"/>
    <mergeCell ref="C30:C32"/>
    <mergeCell ref="C33:C35"/>
    <mergeCell ref="D19:D20"/>
    <mergeCell ref="D22:D23"/>
    <mergeCell ref="C4:D7"/>
    <mergeCell ref="AR7:AS7"/>
    <mergeCell ref="AT7:AU7"/>
    <mergeCell ref="Z5:AA5"/>
    <mergeCell ref="AB5:AC5"/>
    <mergeCell ref="Z7:AA7"/>
    <mergeCell ref="AB7:AC7"/>
    <mergeCell ref="AP5:AQ5"/>
    <mergeCell ref="AR5:AS5"/>
    <mergeCell ref="AT5:AU5"/>
    <mergeCell ref="AD5:AE5"/>
    <mergeCell ref="AF5:AG5"/>
    <mergeCell ref="BT7:BU7"/>
    <mergeCell ref="BV7:BW7"/>
    <mergeCell ref="BP7:BQ7"/>
    <mergeCell ref="BR7:BS7"/>
    <mergeCell ref="BP5:BQ5"/>
    <mergeCell ref="BR5:BS5"/>
    <mergeCell ref="BT5:BU5"/>
    <mergeCell ref="BV5:BW5"/>
    <mergeCell ref="BX5:BY5"/>
    <mergeCell ref="BV1:BW1"/>
    <mergeCell ref="BX1:BY1"/>
    <mergeCell ref="BZ1:CA1"/>
    <mergeCell ref="CB1:CC1"/>
    <mergeCell ref="CD1:CE1"/>
    <mergeCell ref="CF1:CG1"/>
    <mergeCell ref="BL1:BM1"/>
    <mergeCell ref="BN1:BO1"/>
    <mergeCell ref="BP1:BQ1"/>
    <mergeCell ref="BR1:BS1"/>
    <mergeCell ref="BJ2:BK2"/>
    <mergeCell ref="BL2:BM2"/>
    <mergeCell ref="BN2:BO2"/>
    <mergeCell ref="BP2:BQ2"/>
    <mergeCell ref="BR2:BS2"/>
    <mergeCell ref="BT2:BU2"/>
    <mergeCell ref="BJ1:BK1"/>
    <mergeCell ref="BT1:BU1"/>
    <mergeCell ref="AV5:AW5"/>
    <mergeCell ref="R5:S5"/>
    <mergeCell ref="BJ5:BK5"/>
    <mergeCell ref="BL5:BM5"/>
    <mergeCell ref="BB5:BC5"/>
    <mergeCell ref="BD5:BE5"/>
    <mergeCell ref="BF5:BG5"/>
    <mergeCell ref="AX5:AY5"/>
    <mergeCell ref="AZ5:BA5"/>
    <mergeCell ref="CX5:CY5"/>
    <mergeCell ref="CZ5:DA5"/>
    <mergeCell ref="DB5:DC5"/>
    <mergeCell ref="CP5:CQ5"/>
    <mergeCell ref="CR5:CS5"/>
    <mergeCell ref="CT5:CU5"/>
    <mergeCell ref="CN5:CO5"/>
    <mergeCell ref="CZ2:DA2"/>
    <mergeCell ref="DB2:DC2"/>
    <mergeCell ref="CV5:CW5"/>
    <mergeCell ref="CV4:CW4"/>
    <mergeCell ref="CX4:CY4"/>
    <mergeCell ref="CZ4:DA4"/>
    <mergeCell ref="CT2:CU2"/>
    <mergeCell ref="CV2:CW2"/>
    <mergeCell ref="CX2:CY2"/>
    <mergeCell ref="CZ1:DA1"/>
    <mergeCell ref="DB1:DC1"/>
    <mergeCell ref="CV1:CW1"/>
    <mergeCell ref="CX1:CY1"/>
    <mergeCell ref="CJ1:CK1"/>
    <mergeCell ref="CL1:CM1"/>
    <mergeCell ref="CN1:CO1"/>
    <mergeCell ref="CP1:CQ1"/>
    <mergeCell ref="CH1:CI1"/>
    <mergeCell ref="C12:C14"/>
    <mergeCell ref="C15:C17"/>
    <mergeCell ref="D10:D11"/>
    <mergeCell ref="F7:G7"/>
    <mergeCell ref="AZ7:BA7"/>
    <mergeCell ref="AV7:AW7"/>
    <mergeCell ref="CZ7:DA7"/>
    <mergeCell ref="CN7:CO7"/>
    <mergeCell ref="CP7:CQ7"/>
    <mergeCell ref="CR7:CS7"/>
    <mergeCell ref="CT7:CU7"/>
    <mergeCell ref="CV7:CW7"/>
    <mergeCell ref="CX7:CY7"/>
    <mergeCell ref="BN5:BO5"/>
    <mergeCell ref="BH5:BI5"/>
    <mergeCell ref="V5:W5"/>
    <mergeCell ref="X5:Y5"/>
    <mergeCell ref="AF7:AG7"/>
    <mergeCell ref="AX7:AY7"/>
    <mergeCell ref="AH5:AI5"/>
    <mergeCell ref="AJ5:AK5"/>
    <mergeCell ref="AL5:AM5"/>
    <mergeCell ref="AN5:AO5"/>
    <mergeCell ref="T5:U5"/>
    <mergeCell ref="BV4:BW4"/>
    <mergeCell ref="AZ4:BA4"/>
    <mergeCell ref="BB4:BC4"/>
    <mergeCell ref="BD4:BE4"/>
    <mergeCell ref="BF4:BG4"/>
    <mergeCell ref="BH4:BI4"/>
    <mergeCell ref="BJ4:BK4"/>
    <mergeCell ref="AZ2:BA2"/>
    <mergeCell ref="AZ1:BA1"/>
    <mergeCell ref="BB1:BC1"/>
    <mergeCell ref="BD1:BE1"/>
    <mergeCell ref="BF1:BG1"/>
    <mergeCell ref="BH1:BI1"/>
    <mergeCell ref="AP4:AQ4"/>
    <mergeCell ref="AX2:AY2"/>
    <mergeCell ref="BB2:BC2"/>
    <mergeCell ref="BD2:BE2"/>
    <mergeCell ref="BF2:BG2"/>
    <mergeCell ref="BH2:BI2"/>
    <mergeCell ref="AP2:AQ2"/>
    <mergeCell ref="AN2:AO2"/>
    <mergeCell ref="AN1:AO1"/>
    <mergeCell ref="AP1:AQ1"/>
    <mergeCell ref="AR1:AS1"/>
    <mergeCell ref="AT1:AU1"/>
    <mergeCell ref="AV1:AW1"/>
    <mergeCell ref="AX1:AY1"/>
    <mergeCell ref="AL1:AM1"/>
    <mergeCell ref="AB1:AC1"/>
    <mergeCell ref="AD1:AE1"/>
    <mergeCell ref="P1:Q1"/>
    <mergeCell ref="R1:S1"/>
    <mergeCell ref="T1:U1"/>
    <mergeCell ref="V1:W1"/>
    <mergeCell ref="X1:Y1"/>
    <mergeCell ref="Z1:AA1"/>
    <mergeCell ref="AN4:AO4"/>
    <mergeCell ref="AL2:AM2"/>
    <mergeCell ref="AB2:AC2"/>
    <mergeCell ref="AD2:AE2"/>
    <mergeCell ref="AF2:AG2"/>
    <mergeCell ref="AH2:AI2"/>
    <mergeCell ref="AJ2:AK2"/>
  </mergeCells>
  <printOptions/>
  <pageMargins bottom="0.7480314960629921" footer="0.0" header="0.0" left="0.2362204724409449" right="0.2362204724409449" top="0.7480314960629921"/>
  <pageSetup paperSize="9" scale="68" orientation="landscape"/>
  <headerFooter>
    <oddFooter>&amp;L&amp;F&amp;C&amp;A&amp;R&amp;P / </oddFooter>
  </headerFoo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sheetViews>
  <sheetFormatPr customHeight="1" defaultColWidth="14.43" defaultRowHeight="15.0"/>
  <cols>
    <col customWidth="1" min="1" max="2" width="8.71"/>
    <col customWidth="1" min="3" max="3" width="9.57"/>
    <col customWidth="1" min="4" max="4" width="7.86"/>
    <col customWidth="1" min="5" max="5" width="16.43"/>
    <col customWidth="1" min="6" max="9" width="14.29"/>
    <col customWidth="1" min="10" max="10" width="12.29"/>
    <col customWidth="1" min="11" max="11" width="5.14"/>
    <col customWidth="1" min="12" max="12" width="5.43"/>
    <col customWidth="1" min="13" max="14" width="7.29"/>
    <col customWidth="1" min="15" max="19" width="13.57"/>
    <col customWidth="1" min="20" max="20" width="14.0"/>
    <col customWidth="1" min="21" max="23" width="7.29"/>
    <col customWidth="1" min="24" max="29" width="14.43"/>
    <col customWidth="1" min="30" max="49" width="7.29"/>
  </cols>
  <sheetData>
    <row r="1" ht="18.75" customHeight="1">
      <c r="C1" s="37"/>
      <c r="D1" s="45"/>
      <c r="E1" s="45"/>
      <c r="F1" s="45"/>
      <c r="G1" s="45"/>
      <c r="H1" s="45"/>
      <c r="I1" s="45"/>
      <c r="J1" s="686"/>
      <c r="K1" s="45"/>
      <c r="L1" s="45"/>
      <c r="M1" s="37"/>
      <c r="N1" s="45"/>
      <c r="O1" s="45"/>
      <c r="P1" s="45"/>
      <c r="Q1" s="45"/>
      <c r="R1" s="45"/>
      <c r="S1" s="45"/>
      <c r="T1" s="686"/>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row>
    <row r="2" ht="18.75" customHeight="1">
      <c r="C2" s="687" t="s">
        <v>688</v>
      </c>
      <c r="D2" s="56" t="s">
        <v>689</v>
      </c>
      <c r="E2" s="56" t="s">
        <v>192</v>
      </c>
      <c r="F2" s="56" t="s">
        <v>345</v>
      </c>
      <c r="G2" s="56" t="s">
        <v>538</v>
      </c>
      <c r="H2" s="56" t="s">
        <v>347</v>
      </c>
      <c r="I2" s="56" t="s">
        <v>373</v>
      </c>
      <c r="J2" s="688"/>
      <c r="K2" s="56"/>
      <c r="L2" s="45"/>
      <c r="M2" s="37"/>
      <c r="N2" s="56"/>
      <c r="O2" s="56" t="str">
        <f t="shared" ref="O2:S2" si="1">E2</f>
        <v>氏名</v>
      </c>
      <c r="P2" s="56" t="str">
        <f t="shared" si="1"/>
        <v>取水賦課金</v>
      </c>
      <c r="Q2" s="56" t="str">
        <f t="shared" si="1"/>
        <v>導水割</v>
      </c>
      <c r="R2" s="56" t="str">
        <f t="shared" si="1"/>
        <v>農産割</v>
      </c>
      <c r="S2" s="56" t="str">
        <f t="shared" si="1"/>
        <v>金額</v>
      </c>
      <c r="T2" s="688"/>
      <c r="U2" s="56"/>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row>
    <row r="3" ht="18.75" customHeight="1">
      <c r="C3" s="37"/>
      <c r="D3" s="56">
        <v>16.0</v>
      </c>
      <c r="E3" s="56" t="str">
        <f t="shared" ref="E3:E5" si="2">VLOOKUP(D3,$X$50:$AC$92,2,FALSE)</f>
        <v>渋谷 誉(イネ)</v>
      </c>
      <c r="F3" s="689" t="str">
        <f t="shared" ref="F3:F5" si="3">VLOOKUP(D3,$X$50:$AC$92,3,FALSE)</f>
        <v>¥0 </v>
      </c>
      <c r="G3" s="689" t="str">
        <f t="shared" ref="G3:G5" si="4">VLOOKUP(D3,$X$50:$AC$92,4,FALSE)</f>
        <v>¥1,430 </v>
      </c>
      <c r="H3" s="689" t="str">
        <f t="shared" ref="H3:H5" si="5">VLOOKUP(D3,$X$50:$AC$92,5,FALSE)</f>
        <v>¥1,780 </v>
      </c>
      <c r="I3" s="689" t="str">
        <f t="shared" ref="I3:I5" si="6">VLOOKUP(D3,$X$50:$AC$92,6,FALSE)</f>
        <v>¥3,210 </v>
      </c>
      <c r="J3" s="690"/>
      <c r="K3" s="691"/>
      <c r="L3" s="45"/>
      <c r="M3" s="37" t="s">
        <v>228</v>
      </c>
      <c r="N3" s="56">
        <v>28.0</v>
      </c>
      <c r="O3" s="56" t="str">
        <f t="shared" ref="O3:O7" si="7">VLOOKUP(N3,$X$50:$AC$92,2,FALSE)</f>
        <v>坪井 正興</v>
      </c>
      <c r="P3" s="689" t="str">
        <f t="shared" ref="P3:P7" si="8">VLOOKUP(N3,$X$50:$AC$92,3,FALSE)</f>
        <v>¥4,630 </v>
      </c>
      <c r="Q3" s="689" t="str">
        <f t="shared" ref="Q3:Q7" si="9">VLOOKUP(N3,$X$50:$AC$92,4,FALSE)</f>
        <v>(¥6,200)</v>
      </c>
      <c r="R3" s="689" t="str">
        <f t="shared" ref="R3:R7" si="10">VLOOKUP(N3,$X$50:$AC$92,5,FALSE)</f>
        <v>¥14,960 </v>
      </c>
      <c r="S3" s="689" t="str">
        <f t="shared" ref="S3:S7" si="11">VLOOKUP(N3,$X$50:$AC$92,6,FALSE)</f>
        <v>¥13,390 </v>
      </c>
      <c r="T3" s="690"/>
      <c r="U3" s="691"/>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row>
    <row r="4" ht="18.75" customHeight="1">
      <c r="C4" s="37"/>
      <c r="D4" s="56">
        <v>22.0</v>
      </c>
      <c r="E4" s="56" t="str">
        <f t="shared" si="2"/>
        <v>渋谷 彰彦</v>
      </c>
      <c r="F4" s="689" t="str">
        <f t="shared" si="3"/>
        <v>¥0 </v>
      </c>
      <c r="G4" s="689" t="str">
        <f t="shared" si="4"/>
        <v>¥510 </v>
      </c>
      <c r="H4" s="689" t="str">
        <f t="shared" si="5"/>
        <v>¥960 </v>
      </c>
      <c r="I4" s="689" t="str">
        <f t="shared" si="6"/>
        <v>¥1,470 </v>
      </c>
      <c r="J4" s="690"/>
      <c r="K4" s="691"/>
      <c r="L4" s="45"/>
      <c r="M4" s="45"/>
      <c r="N4" s="56">
        <v>29.0</v>
      </c>
      <c r="O4" s="56" t="str">
        <f t="shared" si="7"/>
        <v>坪井 正孝</v>
      </c>
      <c r="P4" s="689" t="str">
        <f t="shared" si="8"/>
        <v>¥0 </v>
      </c>
      <c r="Q4" s="689" t="str">
        <f t="shared" si="9"/>
        <v>¥990 </v>
      </c>
      <c r="R4" s="689" t="str">
        <f t="shared" si="10"/>
        <v>¥1,390 </v>
      </c>
      <c r="S4" s="689" t="str">
        <f t="shared" si="11"/>
        <v>¥2,380 </v>
      </c>
      <c r="T4" s="690"/>
      <c r="U4" s="691"/>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row>
    <row r="5" ht="18.75" customHeight="1">
      <c r="C5" s="37"/>
      <c r="D5" s="56">
        <v>35.0</v>
      </c>
      <c r="E5" s="56" t="str">
        <f t="shared" si="2"/>
        <v>宮川  悟</v>
      </c>
      <c r="F5" s="689" t="str">
        <f t="shared" si="3"/>
        <v>¥0 </v>
      </c>
      <c r="G5" s="689" t="str">
        <f t="shared" si="4"/>
        <v>¥1,270 </v>
      </c>
      <c r="H5" s="689" t="str">
        <f t="shared" si="5"/>
        <v>¥1,640 </v>
      </c>
      <c r="I5" s="689" t="str">
        <f t="shared" si="6"/>
        <v>¥2,910 </v>
      </c>
      <c r="J5" s="690"/>
      <c r="K5" s="691"/>
      <c r="L5" s="45"/>
      <c r="M5" s="45"/>
      <c r="N5" s="56">
        <v>39.0</v>
      </c>
      <c r="O5" s="56" t="str">
        <f t="shared" si="7"/>
        <v>宮川 英美</v>
      </c>
      <c r="P5" s="689" t="str">
        <f t="shared" si="8"/>
        <v>¥1,440 </v>
      </c>
      <c r="Q5" s="689" t="str">
        <f t="shared" si="9"/>
        <v>¥6,430 </v>
      </c>
      <c r="R5" s="689" t="str">
        <f t="shared" si="10"/>
        <v>¥6,290 </v>
      </c>
      <c r="S5" s="689" t="str">
        <f t="shared" si="11"/>
        <v>¥14,160 </v>
      </c>
      <c r="T5" s="690"/>
      <c r="U5" s="691"/>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row>
    <row r="6" ht="18.75" customHeight="1">
      <c r="C6" s="37"/>
      <c r="D6" s="56"/>
      <c r="E6" s="56"/>
      <c r="F6" s="692" t="str">
        <f t="shared" ref="F6:I6" si="12">SUM(F1:F5)</f>
        <v>¥0</v>
      </c>
      <c r="G6" s="692" t="str">
        <f t="shared" si="12"/>
        <v>¥3,210</v>
      </c>
      <c r="H6" s="692" t="str">
        <f t="shared" si="12"/>
        <v>¥4,380</v>
      </c>
      <c r="I6" s="692" t="str">
        <f t="shared" si="12"/>
        <v>¥7,590</v>
      </c>
      <c r="J6" s="693" t="str">
        <f>SUM(F6:H6)</f>
        <v>¥7,590</v>
      </c>
      <c r="K6" s="56"/>
      <c r="L6" s="45"/>
      <c r="M6" s="45"/>
      <c r="N6" s="694">
        <v>23.0</v>
      </c>
      <c r="O6" s="56" t="str">
        <f t="shared" si="7"/>
        <v>渋谷 洋一</v>
      </c>
      <c r="P6" s="689" t="str">
        <f t="shared" si="8"/>
        <v>¥0 </v>
      </c>
      <c r="Q6" s="689" t="str">
        <f t="shared" si="9"/>
        <v>¥3,800 </v>
      </c>
      <c r="R6" s="689" t="str">
        <f t="shared" si="10"/>
        <v>¥10,970 </v>
      </c>
      <c r="S6" s="689" t="str">
        <f t="shared" si="11"/>
        <v>¥14,770 </v>
      </c>
      <c r="T6" s="695"/>
      <c r="U6" s="696"/>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row>
    <row r="7" ht="18.75" customHeight="1">
      <c r="C7" s="37"/>
      <c r="D7" s="45"/>
      <c r="E7" s="45"/>
      <c r="F7" s="45"/>
      <c r="G7" s="45"/>
      <c r="H7" s="45"/>
      <c r="I7" s="45"/>
      <c r="J7" s="686"/>
      <c r="K7" s="45"/>
      <c r="L7" s="45"/>
      <c r="M7" s="45"/>
      <c r="N7" s="56">
        <v>37.0</v>
      </c>
      <c r="O7" s="56" t="str">
        <f t="shared" si="7"/>
        <v>宮川 隆次</v>
      </c>
      <c r="P7" s="689" t="str">
        <f t="shared" si="8"/>
        <v>¥0 </v>
      </c>
      <c r="Q7" s="689" t="str">
        <f t="shared" si="9"/>
        <v>¥1,750 </v>
      </c>
      <c r="R7" s="689" t="str">
        <f t="shared" si="10"/>
        <v>¥2,070 </v>
      </c>
      <c r="S7" s="689" t="str">
        <f t="shared" si="11"/>
        <v>¥3,820 </v>
      </c>
      <c r="T7" s="688"/>
      <c r="U7" s="56"/>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row>
    <row r="8" ht="18.75" customHeight="1">
      <c r="C8" s="37"/>
      <c r="D8" s="56"/>
      <c r="E8" s="56" t="str">
        <f t="shared" ref="E8:I8" si="13">E2</f>
        <v>氏名</v>
      </c>
      <c r="F8" s="56" t="str">
        <f t="shared" si="13"/>
        <v>取水賦課金</v>
      </c>
      <c r="G8" s="56" t="str">
        <f t="shared" si="13"/>
        <v>導水割</v>
      </c>
      <c r="H8" s="56" t="str">
        <f t="shared" si="13"/>
        <v>農産割</v>
      </c>
      <c r="I8" s="56" t="str">
        <f t="shared" si="13"/>
        <v>金額</v>
      </c>
      <c r="J8" s="606"/>
      <c r="K8" s="41"/>
      <c r="L8" s="45"/>
      <c r="M8" s="45"/>
      <c r="N8" s="697"/>
      <c r="O8" s="697"/>
      <c r="P8" s="698" t="str">
        <f t="shared" ref="P8:S8" si="14">SUM(P3:P7)</f>
        <v>¥6,070</v>
      </c>
      <c r="Q8" s="698" t="str">
        <f t="shared" si="14"/>
        <v>¥6,770</v>
      </c>
      <c r="R8" s="698" t="str">
        <f t="shared" si="14"/>
        <v>¥35,680</v>
      </c>
      <c r="S8" s="698" t="str">
        <f t="shared" si="14"/>
        <v>¥48,520</v>
      </c>
      <c r="T8" s="699" t="str">
        <f>SUM(P8:R8)</f>
        <v>¥48,520</v>
      </c>
      <c r="U8" s="697"/>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row>
    <row r="9" ht="18.75" customHeight="1">
      <c r="C9" s="37" t="s">
        <v>224</v>
      </c>
      <c r="D9" s="56">
        <v>11.0</v>
      </c>
      <c r="E9" s="56" t="str">
        <f t="shared" ref="E9:E15" si="15">VLOOKUP(D9,$X$50:$AC$92,2,FALSE)</f>
        <v>柏木 龍治</v>
      </c>
      <c r="F9" s="689" t="str">
        <f t="shared" ref="F9:F15" si="16">VLOOKUP(D9,$X$50:$AC$92,3,FALSE)</f>
        <v>¥11,480 </v>
      </c>
      <c r="G9" s="689" t="str">
        <f t="shared" ref="G9:G15" si="17">VLOOKUP(D9,$X$50:$AC$92,4,FALSE)</f>
        <v>¥12,180 </v>
      </c>
      <c r="H9" s="689" t="str">
        <f t="shared" ref="H9:H15" si="18">VLOOKUP(D9,$X$50:$AC$92,5,FALSE)</f>
        <v>¥31,740 </v>
      </c>
      <c r="I9" s="689" t="str">
        <f t="shared" ref="I9:I15" si="19">VLOOKUP(D9,$X$50:$AC$92,6,FALSE)</f>
        <v>¥55,400 </v>
      </c>
      <c r="J9" s="690"/>
      <c r="K9" s="691"/>
      <c r="L9" s="45"/>
      <c r="M9" s="37"/>
      <c r="N9" s="45"/>
      <c r="O9" s="45"/>
      <c r="P9" s="45"/>
      <c r="Q9" s="45"/>
      <c r="R9" s="45"/>
      <c r="S9" s="45"/>
      <c r="T9" s="686"/>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row>
    <row r="10" ht="18.75" customHeight="1">
      <c r="C10" s="37"/>
      <c r="D10" s="56">
        <v>13.0</v>
      </c>
      <c r="E10" s="56" t="str">
        <f t="shared" si="15"/>
        <v>小巻 栄治</v>
      </c>
      <c r="F10" s="689" t="str">
        <f t="shared" si="16"/>
        <v>¥1,940 </v>
      </c>
      <c r="G10" s="689" t="str">
        <f t="shared" si="17"/>
        <v>¥4,600 </v>
      </c>
      <c r="H10" s="689" t="str">
        <f t="shared" si="18"/>
        <v>¥4,640 </v>
      </c>
      <c r="I10" s="689" t="str">
        <f t="shared" si="19"/>
        <v>¥11,180 </v>
      </c>
      <c r="J10" s="690"/>
      <c r="K10" s="691"/>
      <c r="L10" s="45"/>
      <c r="M10" s="37"/>
      <c r="N10" s="56"/>
      <c r="O10" s="56" t="str">
        <f t="shared" ref="O10:S10" si="20">E2</f>
        <v>氏名</v>
      </c>
      <c r="P10" s="56" t="str">
        <f t="shared" si="20"/>
        <v>取水賦課金</v>
      </c>
      <c r="Q10" s="56" t="str">
        <f t="shared" si="20"/>
        <v>導水割</v>
      </c>
      <c r="R10" s="56" t="str">
        <f t="shared" si="20"/>
        <v>農産割</v>
      </c>
      <c r="S10" s="56" t="str">
        <f t="shared" si="20"/>
        <v>金額</v>
      </c>
      <c r="T10" s="688"/>
      <c r="U10" s="56"/>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row>
    <row r="11" ht="18.75" customHeight="1">
      <c r="C11" s="37"/>
      <c r="D11" s="56">
        <v>21.0</v>
      </c>
      <c r="E11" s="56" t="str">
        <f t="shared" si="15"/>
        <v>澁谷 孝之</v>
      </c>
      <c r="F11" s="689" t="str">
        <f t="shared" si="16"/>
        <v>¥1,120 </v>
      </c>
      <c r="G11" s="689" t="str">
        <f t="shared" si="17"/>
        <v>¥6,060 </v>
      </c>
      <c r="H11" s="689" t="str">
        <f t="shared" si="18"/>
        <v>¥500 </v>
      </c>
      <c r="I11" s="689" t="str">
        <f t="shared" si="19"/>
        <v>¥7,680 </v>
      </c>
      <c r="J11" s="690"/>
      <c r="K11" s="691"/>
      <c r="L11" s="45"/>
      <c r="M11" s="37" t="s">
        <v>229</v>
      </c>
      <c r="N11" s="56">
        <v>14.0</v>
      </c>
      <c r="O11" s="56" t="str">
        <f t="shared" ref="O11:O14" si="21">VLOOKUP(N11,$X$50:$AC$92,2,FALSE)</f>
        <v>小巻 美彦</v>
      </c>
      <c r="P11" s="689" t="str">
        <f t="shared" ref="P11:P14" si="22">VLOOKUP(N11,$X$50:$AC$92,3,FALSE)</f>
        <v>¥2,430 </v>
      </c>
      <c r="Q11" s="689" t="str">
        <f t="shared" ref="Q11:Q14" si="23">VLOOKUP(N11,$X$50:$AC$92,4,FALSE)</f>
        <v>(¥10,740)</v>
      </c>
      <c r="R11" s="689" t="str">
        <f t="shared" ref="R11:R14" si="24">VLOOKUP(N11,$X$50:$AC$92,5,FALSE)</f>
        <v>¥5,680 </v>
      </c>
      <c r="S11" s="689" t="str">
        <f t="shared" ref="S11:S14" si="25">VLOOKUP(N11,$X$50:$AC$92,6,FALSE)</f>
        <v>(¥2,630)</v>
      </c>
      <c r="T11" s="690"/>
      <c r="U11" s="691"/>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row>
    <row r="12" ht="18.75" customHeight="1">
      <c r="C12" s="37"/>
      <c r="D12" s="56">
        <v>40.0</v>
      </c>
      <c r="E12" s="56" t="str">
        <f t="shared" si="15"/>
        <v>宮川 幸男</v>
      </c>
      <c r="F12" s="689" t="str">
        <f t="shared" si="16"/>
        <v>¥4,670 </v>
      </c>
      <c r="G12" s="689" t="str">
        <f t="shared" si="17"/>
        <v>¥8,570 </v>
      </c>
      <c r="H12" s="689" t="str">
        <f t="shared" si="18"/>
        <v>¥7,470 </v>
      </c>
      <c r="I12" s="689" t="str">
        <f t="shared" si="19"/>
        <v>¥20,710 </v>
      </c>
      <c r="J12" s="690"/>
      <c r="K12" s="691"/>
      <c r="L12" s="45"/>
      <c r="M12" s="37"/>
      <c r="N12" s="56">
        <v>5.0</v>
      </c>
      <c r="O12" s="56" t="str">
        <f t="shared" si="21"/>
        <v>大澤 設幸</v>
      </c>
      <c r="P12" s="689" t="str">
        <f t="shared" si="22"/>
        <v>¥4,290 </v>
      </c>
      <c r="Q12" s="689" t="str">
        <f t="shared" si="23"/>
        <v>¥10,380 </v>
      </c>
      <c r="R12" s="689" t="str">
        <f t="shared" si="24"/>
        <v>¥12,100 </v>
      </c>
      <c r="S12" s="689" t="str">
        <f t="shared" si="25"/>
        <v>¥26,770 </v>
      </c>
      <c r="T12" s="690"/>
      <c r="U12" s="691"/>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row>
    <row r="13" ht="18.75" customHeight="1">
      <c r="C13" s="37"/>
      <c r="D13" s="56">
        <v>20.0</v>
      </c>
      <c r="E13" s="56" t="str">
        <f t="shared" si="15"/>
        <v>澁谷 真一</v>
      </c>
      <c r="F13" s="689" t="str">
        <f t="shared" si="16"/>
        <v>¥0 </v>
      </c>
      <c r="G13" s="689" t="str">
        <f t="shared" si="17"/>
        <v>(¥32,020)</v>
      </c>
      <c r="H13" s="689" t="str">
        <f t="shared" si="18"/>
        <v>¥5,880 </v>
      </c>
      <c r="I13" s="689" t="str">
        <f t="shared" si="19"/>
        <v>(¥26,140)</v>
      </c>
      <c r="J13" s="690"/>
      <c r="K13" s="691"/>
      <c r="L13" s="45"/>
      <c r="M13" s="37"/>
      <c r="N13" s="56">
        <v>24.0</v>
      </c>
      <c r="O13" s="56" t="str">
        <f t="shared" si="21"/>
        <v>鈴木 キヨ江</v>
      </c>
      <c r="P13" s="689" t="str">
        <f t="shared" si="22"/>
        <v>¥0 </v>
      </c>
      <c r="Q13" s="689" t="str">
        <f t="shared" si="23"/>
        <v>¥0 </v>
      </c>
      <c r="R13" s="689" t="str">
        <f t="shared" si="24"/>
        <v>¥500 </v>
      </c>
      <c r="S13" s="689" t="str">
        <f t="shared" si="25"/>
        <v>¥500 </v>
      </c>
      <c r="T13" s="690"/>
      <c r="U13" s="691"/>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row>
    <row r="14" ht="18.75" customHeight="1">
      <c r="C14" s="37"/>
      <c r="D14" s="56">
        <v>41.0</v>
      </c>
      <c r="E14" s="56" t="str">
        <f t="shared" si="15"/>
        <v>（株）MIYASHO</v>
      </c>
      <c r="F14" s="689" t="str">
        <f t="shared" si="16"/>
        <v>¥16,990 </v>
      </c>
      <c r="G14" s="689" t="str">
        <f t="shared" si="17"/>
        <v>¥41,900 </v>
      </c>
      <c r="H14" s="689" t="str">
        <f t="shared" si="18"/>
        <v>¥35,000 </v>
      </c>
      <c r="I14" s="689" t="str">
        <f t="shared" si="19"/>
        <v>¥93,890 </v>
      </c>
      <c r="J14" s="690"/>
      <c r="K14" s="691"/>
      <c r="L14" s="45"/>
      <c r="M14" s="37"/>
      <c r="N14" s="56">
        <v>17.0</v>
      </c>
      <c r="O14" s="56" t="str">
        <f t="shared" si="21"/>
        <v>渋谷 悦子</v>
      </c>
      <c r="P14" s="689" t="str">
        <f t="shared" si="22"/>
        <v>¥1,520 </v>
      </c>
      <c r="Q14" s="689" t="str">
        <f t="shared" si="23"/>
        <v>¥2,980 </v>
      </c>
      <c r="R14" s="689" t="str">
        <f t="shared" si="24"/>
        <v>¥7,690 </v>
      </c>
      <c r="S14" s="689" t="str">
        <f t="shared" si="25"/>
        <v>¥12,190 </v>
      </c>
      <c r="T14" s="690"/>
      <c r="U14" s="691"/>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row>
    <row r="15" ht="18.75" customHeight="1">
      <c r="C15" s="37"/>
      <c r="D15" s="56">
        <v>27.0</v>
      </c>
      <c r="E15" s="56" t="str">
        <f t="shared" si="15"/>
        <v>芹澤 幸雄</v>
      </c>
      <c r="F15" s="689" t="str">
        <f t="shared" si="16"/>
        <v>¥10,010 </v>
      </c>
      <c r="G15" s="689" t="str">
        <f t="shared" si="17"/>
        <v>¥14,390 </v>
      </c>
      <c r="H15" s="689" t="str">
        <f t="shared" si="18"/>
        <v>¥32,830 </v>
      </c>
      <c r="I15" s="689" t="str">
        <f t="shared" si="19"/>
        <v>¥57,230 </v>
      </c>
      <c r="J15" s="690"/>
      <c r="K15" s="691"/>
      <c r="L15" s="45"/>
      <c r="M15" s="37"/>
      <c r="N15" s="56"/>
      <c r="O15" s="56"/>
      <c r="P15" s="692"/>
      <c r="Q15" s="692"/>
      <c r="R15" s="692"/>
      <c r="S15" s="692"/>
      <c r="T15" s="690"/>
      <c r="U15" s="691"/>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row>
    <row r="16" ht="18.75" customHeight="1">
      <c r="C16" s="37"/>
      <c r="D16" s="56"/>
      <c r="E16" s="56"/>
      <c r="F16" s="692" t="str">
        <f t="shared" ref="F16:I16" si="26">SUM(F9:F14)</f>
        <v>¥36,200</v>
      </c>
      <c r="G16" s="692" t="str">
        <f t="shared" si="26"/>
        <v>¥41,290</v>
      </c>
      <c r="H16" s="692" t="str">
        <f t="shared" si="26"/>
        <v>¥85,230</v>
      </c>
      <c r="I16" s="692" t="str">
        <f t="shared" si="26"/>
        <v>¥162,720</v>
      </c>
      <c r="J16" s="693" t="str">
        <f>SUM(F16:H16)</f>
        <v>¥162,720</v>
      </c>
      <c r="K16" s="56"/>
      <c r="L16" s="45"/>
      <c r="M16" s="37"/>
      <c r="N16" s="56"/>
      <c r="O16" s="56"/>
      <c r="P16" s="692" t="str">
        <f t="shared" ref="P16:S16" si="27">SUM(P11:P14)</f>
        <v>¥8,240</v>
      </c>
      <c r="Q16" s="692" t="str">
        <f t="shared" si="27"/>
        <v>¥2,620</v>
      </c>
      <c r="R16" s="692" t="str">
        <f t="shared" si="27"/>
        <v>¥25,970</v>
      </c>
      <c r="S16" s="692" t="str">
        <f t="shared" si="27"/>
        <v>¥36,830</v>
      </c>
      <c r="T16" s="693" t="str">
        <f>SUM(P16:R16)</f>
        <v>¥36,830</v>
      </c>
      <c r="U16" s="56"/>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row>
    <row r="17" ht="18.75" customHeight="1">
      <c r="C17" s="37"/>
      <c r="D17" s="45"/>
      <c r="E17" s="45"/>
      <c r="F17" s="45"/>
      <c r="G17" s="45"/>
      <c r="H17" s="45"/>
      <c r="I17" s="45"/>
      <c r="J17" s="686"/>
      <c r="K17" s="45"/>
      <c r="L17" s="45"/>
      <c r="M17" s="37"/>
      <c r="N17" s="45"/>
      <c r="O17" s="45"/>
      <c r="P17" s="45"/>
      <c r="Q17" s="45"/>
      <c r="R17" s="45"/>
      <c r="S17" s="45"/>
      <c r="T17" s="686"/>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row>
    <row r="18" ht="18.75" customHeight="1">
      <c r="C18" s="37"/>
      <c r="D18" s="56"/>
      <c r="E18" s="56" t="str">
        <f t="shared" ref="E18:I18" si="28">E2</f>
        <v>氏名</v>
      </c>
      <c r="F18" s="56" t="str">
        <f t="shared" si="28"/>
        <v>取水賦課金</v>
      </c>
      <c r="G18" s="56" t="str">
        <f t="shared" si="28"/>
        <v>導水割</v>
      </c>
      <c r="H18" s="56" t="str">
        <f t="shared" si="28"/>
        <v>農産割</v>
      </c>
      <c r="I18" s="56" t="str">
        <f t="shared" si="28"/>
        <v>金額</v>
      </c>
      <c r="J18" s="688"/>
      <c r="K18" s="56"/>
      <c r="L18" s="45"/>
      <c r="M18" s="37"/>
      <c r="N18" s="56"/>
      <c r="O18" s="56" t="str">
        <f t="shared" ref="O18:S18" si="29">E2</f>
        <v>氏名</v>
      </c>
      <c r="P18" s="56" t="str">
        <f t="shared" si="29"/>
        <v>取水賦課金</v>
      </c>
      <c r="Q18" s="56" t="str">
        <f t="shared" si="29"/>
        <v>導水割</v>
      </c>
      <c r="R18" s="56" t="str">
        <f t="shared" si="29"/>
        <v>農産割</v>
      </c>
      <c r="S18" s="56" t="str">
        <f t="shared" si="29"/>
        <v>金額</v>
      </c>
      <c r="T18" s="688"/>
      <c r="U18" s="56"/>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row>
    <row r="19" ht="18.75" customHeight="1">
      <c r="C19" s="37" t="s">
        <v>225</v>
      </c>
      <c r="D19" s="56">
        <v>33.0</v>
      </c>
      <c r="E19" s="56" t="str">
        <f t="shared" ref="E19:E23" si="30">VLOOKUP(D19,$X$50:$AC$92,2,FALSE)</f>
        <v>宮川 源三</v>
      </c>
      <c r="F19" s="689" t="str">
        <f t="shared" ref="F19:F23" si="31">VLOOKUP(D19,$X$50:$AC$92,3,FALSE)</f>
        <v>¥3,520 </v>
      </c>
      <c r="G19" s="689" t="str">
        <f t="shared" ref="G19:G23" si="32">VLOOKUP(D19,$X$50:$AC$92,4,FALSE)</f>
        <v>(¥6,880)</v>
      </c>
      <c r="H19" s="689" t="str">
        <f t="shared" ref="H19:H23" si="33">VLOOKUP(D19,$X$50:$AC$92,5,FALSE)</f>
        <v>¥14,120 </v>
      </c>
      <c r="I19" s="689" t="str">
        <f t="shared" ref="I19:I23" si="34">VLOOKUP(D19,$X$50:$AC$92,6,FALSE)</f>
        <v>¥10,760 </v>
      </c>
      <c r="J19" s="690"/>
      <c r="K19" s="691"/>
      <c r="L19" s="45"/>
      <c r="M19" s="37"/>
      <c r="N19" s="56" t="str">
        <f>'R08賦集'!B80</f>
        <v>6</v>
      </c>
      <c r="O19" s="56" t="str">
        <f t="shared" ref="O19:O22" si="35">VLOOKUP(N19,$X$50:$AC$92,2,FALSE)</f>
        <v>大澤 實清</v>
      </c>
      <c r="P19" s="689" t="str">
        <f t="shared" ref="P19:P22" si="36">VLOOKUP(N19,$X$50:$AC$92,3,FALSE)</f>
        <v>¥1,580 </v>
      </c>
      <c r="Q19" s="689" t="str">
        <f t="shared" ref="Q19:Q22" si="37">VLOOKUP(N19,$X$50:$AC$92,4,FALSE)</f>
        <v>(¥8,100)</v>
      </c>
      <c r="R19" s="689" t="str">
        <f t="shared" ref="R19:R22" si="38">VLOOKUP(N19,$X$50:$AC$92,5,FALSE)</f>
        <v>¥12,560 </v>
      </c>
      <c r="S19" s="689" t="str">
        <f t="shared" ref="S19:S22" si="39">VLOOKUP(N19,$X$50:$AC$92,6,FALSE)</f>
        <v>¥6,040 </v>
      </c>
      <c r="T19" s="690" t="str">
        <f t="shared" ref="T19:T22" si="40">P19+Q19+R19</f>
        <v>¥6,040</v>
      </c>
      <c r="U19" s="691"/>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row>
    <row r="20" ht="18.75" customHeight="1">
      <c r="C20" s="37"/>
      <c r="D20" s="56">
        <v>8.0</v>
      </c>
      <c r="E20" s="56" t="str">
        <f t="shared" si="30"/>
        <v>小澤 誠治</v>
      </c>
      <c r="F20" s="689" t="str">
        <f t="shared" si="31"/>
        <v>¥0 </v>
      </c>
      <c r="G20" s="689" t="str">
        <f t="shared" si="32"/>
        <v>¥0 </v>
      </c>
      <c r="H20" s="689" t="str">
        <f t="shared" si="33"/>
        <v>¥500 </v>
      </c>
      <c r="I20" s="689" t="str">
        <f t="shared" si="34"/>
        <v>¥500 </v>
      </c>
      <c r="J20" s="690"/>
      <c r="K20" s="691"/>
      <c r="L20" s="45"/>
      <c r="M20" s="37" t="s">
        <v>230</v>
      </c>
      <c r="N20" s="56">
        <v>25.0</v>
      </c>
      <c r="O20" s="56" t="str">
        <f t="shared" si="35"/>
        <v>芹澤 智</v>
      </c>
      <c r="P20" s="689" t="str">
        <f t="shared" si="36"/>
        <v>¥9,690 </v>
      </c>
      <c r="Q20" s="689" t="str">
        <f t="shared" si="37"/>
        <v>(¥7,440)</v>
      </c>
      <c r="R20" s="689" t="str">
        <f t="shared" si="38"/>
        <v>¥24,870 </v>
      </c>
      <c r="S20" s="689" t="str">
        <f t="shared" si="39"/>
        <v>¥27,120 </v>
      </c>
      <c r="T20" s="690" t="str">
        <f t="shared" si="40"/>
        <v>¥27,120</v>
      </c>
      <c r="U20" s="691"/>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row>
    <row r="21" ht="18.75" customHeight="1">
      <c r="C21" s="37"/>
      <c r="D21" s="56">
        <v>10.0</v>
      </c>
      <c r="E21" s="56" t="str">
        <f t="shared" si="30"/>
        <v>小澤 トヨ</v>
      </c>
      <c r="F21" s="689" t="str">
        <f t="shared" si="31"/>
        <v>¥0 </v>
      </c>
      <c r="G21" s="689" t="str">
        <f t="shared" si="32"/>
        <v>¥400 </v>
      </c>
      <c r="H21" s="689" t="str">
        <f t="shared" si="33"/>
        <v>¥860 </v>
      </c>
      <c r="I21" s="689" t="str">
        <f t="shared" si="34"/>
        <v>¥1,260 </v>
      </c>
      <c r="J21" s="690"/>
      <c r="K21" s="691"/>
      <c r="L21" s="45"/>
      <c r="M21" s="37"/>
      <c r="N21" s="56">
        <v>18.0</v>
      </c>
      <c r="O21" s="56" t="str">
        <f t="shared" si="35"/>
        <v>渋谷 和男</v>
      </c>
      <c r="P21" s="689" t="str">
        <f t="shared" si="36"/>
        <v>¥0 </v>
      </c>
      <c r="Q21" s="689" t="str">
        <f t="shared" si="37"/>
        <v>¥0 </v>
      </c>
      <c r="R21" s="689" t="str">
        <f t="shared" si="38"/>
        <v>¥500 </v>
      </c>
      <c r="S21" s="689" t="str">
        <f t="shared" si="39"/>
        <v>¥500 </v>
      </c>
      <c r="T21" s="690" t="str">
        <f t="shared" si="40"/>
        <v>¥500</v>
      </c>
      <c r="U21" s="691"/>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row>
    <row r="22" ht="18.75" customHeight="1">
      <c r="C22" s="37"/>
      <c r="D22" s="56">
        <v>38.0</v>
      </c>
      <c r="E22" s="56" t="str">
        <f t="shared" si="30"/>
        <v>宮川 忠蔵</v>
      </c>
      <c r="F22" s="689" t="str">
        <f t="shared" si="31"/>
        <v>¥0 </v>
      </c>
      <c r="G22" s="689" t="str">
        <f t="shared" si="32"/>
        <v>(¥2,500)</v>
      </c>
      <c r="H22" s="689" t="str">
        <f t="shared" si="33"/>
        <v>¥500 </v>
      </c>
      <c r="I22" s="689" t="str">
        <f t="shared" si="34"/>
        <v>(¥2,000)</v>
      </c>
      <c r="J22" s="690"/>
      <c r="K22" s="691"/>
      <c r="L22" s="45"/>
      <c r="M22" s="37"/>
      <c r="N22" s="56">
        <v>4.0</v>
      </c>
      <c r="O22" s="56" t="str">
        <f t="shared" si="35"/>
        <v>大澤 貴人</v>
      </c>
      <c r="P22" s="689" t="str">
        <f t="shared" si="36"/>
        <v>¥380 </v>
      </c>
      <c r="Q22" s="689" t="str">
        <f t="shared" si="37"/>
        <v>¥1,190 </v>
      </c>
      <c r="R22" s="689" t="str">
        <f t="shared" si="38"/>
        <v>¥1,570 </v>
      </c>
      <c r="S22" s="689" t="str">
        <f t="shared" si="39"/>
        <v>¥3,140 </v>
      </c>
      <c r="T22" s="690" t="str">
        <f t="shared" si="40"/>
        <v>¥3,140</v>
      </c>
      <c r="U22" s="691"/>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row>
    <row r="23" ht="18.75" customHeight="1">
      <c r="C23" s="37"/>
      <c r="D23" s="56">
        <v>3.0</v>
      </c>
      <c r="E23" s="56" t="str">
        <f t="shared" si="30"/>
        <v>大澤 栄司</v>
      </c>
      <c r="F23" s="689" t="str">
        <f t="shared" si="31"/>
        <v>¥1,630 </v>
      </c>
      <c r="G23" s="689" t="str">
        <f t="shared" si="32"/>
        <v>(¥21,250)</v>
      </c>
      <c r="H23" s="689" t="str">
        <f t="shared" si="33"/>
        <v>¥4,320 </v>
      </c>
      <c r="I23" s="689" t="str">
        <f t="shared" si="34"/>
        <v>(¥15,300)</v>
      </c>
      <c r="J23" s="690"/>
      <c r="K23" s="691"/>
      <c r="L23" s="45"/>
      <c r="M23" s="37"/>
      <c r="N23" s="56"/>
      <c r="O23" s="56"/>
      <c r="P23" s="692"/>
      <c r="Q23" s="692"/>
      <c r="R23" s="692"/>
      <c r="S23" s="692"/>
      <c r="T23" s="690"/>
      <c r="U23" s="691"/>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row>
    <row r="24" ht="18.75" customHeight="1">
      <c r="C24" s="37"/>
      <c r="D24" s="56"/>
      <c r="E24" s="56"/>
      <c r="F24" s="692" t="str">
        <f t="shared" ref="F24:I24" si="41">SUM(F19:F23)</f>
        <v>¥5,150</v>
      </c>
      <c r="G24" s="692" t="str">
        <f t="shared" si="41"/>
        <v>¥-30,230</v>
      </c>
      <c r="H24" s="692" t="str">
        <f t="shared" si="41"/>
        <v>¥20,300</v>
      </c>
      <c r="I24" s="692" t="str">
        <f t="shared" si="41"/>
        <v>¥-4,780</v>
      </c>
      <c r="J24" s="693" t="str">
        <f>SUM(F24:H24)</f>
        <v>¥-4,780</v>
      </c>
      <c r="K24" s="56"/>
      <c r="L24" s="45"/>
      <c r="M24" s="37"/>
      <c r="N24" s="56"/>
      <c r="O24" s="56"/>
      <c r="P24" s="692" t="str">
        <f t="shared" ref="P24:S24" si="42">SUM(P19:P23)</f>
        <v>¥11,650</v>
      </c>
      <c r="Q24" s="692" t="str">
        <f t="shared" si="42"/>
        <v>¥-14,350</v>
      </c>
      <c r="R24" s="692" t="str">
        <f t="shared" si="42"/>
        <v>¥39,500</v>
      </c>
      <c r="S24" s="692" t="str">
        <f t="shared" si="42"/>
        <v>¥36,800</v>
      </c>
      <c r="T24" s="693" t="str">
        <f>SUM(P24:R24)</f>
        <v>¥36,800</v>
      </c>
      <c r="U24" s="56"/>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row>
    <row r="25" ht="18.75" customHeight="1">
      <c r="C25" s="37"/>
      <c r="D25" s="45"/>
      <c r="E25" s="45"/>
      <c r="F25" s="45"/>
      <c r="G25" s="45"/>
      <c r="H25" s="45"/>
      <c r="I25" s="45"/>
      <c r="J25" s="686"/>
      <c r="K25" s="45"/>
      <c r="L25" s="45"/>
      <c r="M25" s="37"/>
      <c r="N25" s="45"/>
      <c r="O25" s="45"/>
      <c r="P25" s="45"/>
      <c r="Q25" s="45"/>
      <c r="R25" s="45"/>
      <c r="S25" s="45"/>
      <c r="T25" s="686"/>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row>
    <row r="26" ht="18.75" customHeight="1">
      <c r="C26" s="37"/>
      <c r="D26" s="56"/>
      <c r="E26" s="56" t="str">
        <f t="shared" ref="E26:I26" si="43">E2</f>
        <v>氏名</v>
      </c>
      <c r="F26" s="56" t="str">
        <f t="shared" si="43"/>
        <v>取水賦課金</v>
      </c>
      <c r="G26" s="56" t="str">
        <f t="shared" si="43"/>
        <v>導水割</v>
      </c>
      <c r="H26" s="56" t="str">
        <f t="shared" si="43"/>
        <v>農産割</v>
      </c>
      <c r="I26" s="56" t="str">
        <f t="shared" si="43"/>
        <v>金額</v>
      </c>
      <c r="J26" s="688"/>
      <c r="K26" s="56"/>
      <c r="L26" s="45"/>
      <c r="M26" s="37"/>
      <c r="N26" s="45"/>
      <c r="O26" s="45"/>
      <c r="P26" s="45"/>
      <c r="Q26" s="45"/>
      <c r="R26" s="45"/>
      <c r="S26" s="45"/>
      <c r="T26" s="686"/>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row>
    <row r="27" ht="18.75" customHeight="1">
      <c r="C27" s="37" t="s">
        <v>226</v>
      </c>
      <c r="D27" s="56">
        <v>12.0</v>
      </c>
      <c r="E27" s="56" t="str">
        <f t="shared" ref="E27:E28" si="45">VLOOKUP(D27,$X$50:$AC$92,2,FALSE)</f>
        <v>久保田 要</v>
      </c>
      <c r="F27" s="689" t="str">
        <f t="shared" ref="F27:F28" si="46">VLOOKUP(D27,$X$50:$AC$92,3,FALSE)</f>
        <v>¥2,710 </v>
      </c>
      <c r="G27" s="689" t="str">
        <f t="shared" ref="G27:G28" si="47">VLOOKUP(D27,$X$50:$AC$92,4,FALSE)</f>
        <v>(¥20,890)</v>
      </c>
      <c r="H27" s="689" t="str">
        <f t="shared" ref="H27:H28" si="48">VLOOKUP(D27,$X$50:$AC$92,5,FALSE)</f>
        <v>¥6,270 </v>
      </c>
      <c r="I27" s="689" t="str">
        <f t="shared" ref="I27:I28" si="49">VLOOKUP(D27,$X$50:$AC$92,6,FALSE)</f>
        <v>(¥11,910)</v>
      </c>
      <c r="J27" s="690"/>
      <c r="K27" s="691"/>
      <c r="L27" s="45"/>
      <c r="M27" s="37"/>
      <c r="N27" s="56"/>
      <c r="O27" s="56" t="str">
        <f t="shared" ref="O27:S27" si="44">E2</f>
        <v>氏名</v>
      </c>
      <c r="P27" s="56" t="str">
        <f t="shared" si="44"/>
        <v>取水賦課金</v>
      </c>
      <c r="Q27" s="56" t="str">
        <f t="shared" si="44"/>
        <v>導水割</v>
      </c>
      <c r="R27" s="56" t="str">
        <f t="shared" si="44"/>
        <v>農産割</v>
      </c>
      <c r="S27" s="56" t="str">
        <f t="shared" si="44"/>
        <v>金額</v>
      </c>
      <c r="T27" s="688"/>
      <c r="U27" s="56"/>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row>
    <row r="28" ht="18.75" customHeight="1">
      <c r="C28" s="37"/>
      <c r="D28" s="56">
        <v>19.0</v>
      </c>
      <c r="E28" s="56" t="str">
        <f t="shared" si="45"/>
        <v>渋谷 重憲(精一)</v>
      </c>
      <c r="F28" s="689" t="str">
        <f t="shared" si="46"/>
        <v>¥3,870 </v>
      </c>
      <c r="G28" s="689" t="str">
        <f t="shared" si="47"/>
        <v>(¥54,180)</v>
      </c>
      <c r="H28" s="689" t="str">
        <f t="shared" si="48"/>
        <v>¥12,300 </v>
      </c>
      <c r="I28" s="689" t="str">
        <f t="shared" si="49"/>
        <v>(¥38,010)</v>
      </c>
      <c r="J28" s="690"/>
      <c r="K28" s="691"/>
      <c r="L28" s="45"/>
      <c r="M28" s="37"/>
      <c r="N28" s="56">
        <v>31.0</v>
      </c>
      <c r="O28" s="56" t="str">
        <f t="shared" ref="O28:O32" si="51">VLOOKUP(N28,$X$50:$AC$92,2,FALSE)</f>
        <v>沼田 洋一</v>
      </c>
      <c r="P28" s="689" t="str">
        <f t="shared" ref="P28:P32" si="52">VLOOKUP(N28,$X$50:$AC$92,3,FALSE)</f>
        <v>¥7,940 </v>
      </c>
      <c r="Q28" s="689" t="str">
        <f t="shared" ref="Q28:Q32" si="53">VLOOKUP(N28,$X$50:$AC$92,4,FALSE)</f>
        <v>¥8,760 </v>
      </c>
      <c r="R28" s="689" t="str">
        <f t="shared" ref="R28:R32" si="54">VLOOKUP(N28,$X$50:$AC$92,5,FALSE)</f>
        <v>¥19,700 </v>
      </c>
      <c r="S28" s="689" t="str">
        <f t="shared" ref="S28:S32" si="55">VLOOKUP(N28,$X$50:$AC$92,6,FALSE)</f>
        <v>¥36,400 </v>
      </c>
      <c r="T28" s="690" t="str">
        <f t="shared" ref="T28:T32" si="56">P28+Q28+R28</f>
        <v>¥36,400</v>
      </c>
      <c r="U28" s="691"/>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row>
    <row r="29" ht="18.75" customHeight="1">
      <c r="C29" s="37"/>
      <c r="D29" s="56"/>
      <c r="E29" s="56"/>
      <c r="F29" s="692" t="str">
        <f t="shared" ref="F29:I29" si="50">SUM(F27:F28)</f>
        <v>¥6,580</v>
      </c>
      <c r="G29" s="692" t="str">
        <f t="shared" si="50"/>
        <v>¥-75,070</v>
      </c>
      <c r="H29" s="692" t="str">
        <f t="shared" si="50"/>
        <v>¥18,570</v>
      </c>
      <c r="I29" s="692" t="str">
        <f t="shared" si="50"/>
        <v>¥-49,920</v>
      </c>
      <c r="J29" s="693" t="str">
        <f>SUM(F29:H29)</f>
        <v>¥-49,920</v>
      </c>
      <c r="K29" s="56"/>
      <c r="L29" s="45"/>
      <c r="M29" s="37" t="s">
        <v>231</v>
      </c>
      <c r="N29" s="56">
        <v>30.0</v>
      </c>
      <c r="O29" s="56" t="str">
        <f t="shared" si="51"/>
        <v>沼田 尚男</v>
      </c>
      <c r="P29" s="689" t="str">
        <f t="shared" si="52"/>
        <v>¥240 </v>
      </c>
      <c r="Q29" s="689" t="str">
        <f t="shared" si="53"/>
        <v>(¥16,860)</v>
      </c>
      <c r="R29" s="689" t="str">
        <f t="shared" si="54"/>
        <v>¥2,410 </v>
      </c>
      <c r="S29" s="689" t="str">
        <f t="shared" si="55"/>
        <v>(¥14,210)</v>
      </c>
      <c r="T29" s="690" t="str">
        <f t="shared" si="56"/>
        <v>¥-14,210</v>
      </c>
      <c r="U29" s="691"/>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row>
    <row r="30" ht="18.75" customHeight="1">
      <c r="C30" s="37"/>
      <c r="D30" s="45"/>
      <c r="E30" s="45"/>
      <c r="F30" s="45"/>
      <c r="G30" s="45"/>
      <c r="H30" s="45"/>
      <c r="I30" s="45"/>
      <c r="J30" s="686"/>
      <c r="K30" s="45"/>
      <c r="L30" s="45"/>
      <c r="M30" s="37"/>
      <c r="N30" s="56">
        <v>32.0</v>
      </c>
      <c r="O30" s="56" t="str">
        <f t="shared" si="51"/>
        <v>原 トヨ子</v>
      </c>
      <c r="P30" s="689" t="str">
        <f t="shared" si="52"/>
        <v>¥3,250 </v>
      </c>
      <c r="Q30" s="689" t="str">
        <f t="shared" si="53"/>
        <v>¥10,640 </v>
      </c>
      <c r="R30" s="689" t="str">
        <f t="shared" si="54"/>
        <v>¥3,950 </v>
      </c>
      <c r="S30" s="689" t="str">
        <f t="shared" si="55"/>
        <v>¥17,840 </v>
      </c>
      <c r="T30" s="690" t="str">
        <f t="shared" si="56"/>
        <v>¥17,840</v>
      </c>
      <c r="U30" s="691"/>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row>
    <row r="31" ht="18.75" customHeight="1">
      <c r="C31" s="37"/>
      <c r="D31" s="56"/>
      <c r="E31" s="56" t="str">
        <f t="shared" ref="E31:I31" si="57">E2</f>
        <v>氏名</v>
      </c>
      <c r="F31" s="56" t="str">
        <f t="shared" si="57"/>
        <v>取水賦課金</v>
      </c>
      <c r="G31" s="56" t="str">
        <f t="shared" si="57"/>
        <v>導水割</v>
      </c>
      <c r="H31" s="56" t="str">
        <f t="shared" si="57"/>
        <v>農産割</v>
      </c>
      <c r="I31" s="56" t="str">
        <f t="shared" si="57"/>
        <v>金額</v>
      </c>
      <c r="J31" s="688"/>
      <c r="K31" s="56"/>
      <c r="L31" s="45"/>
      <c r="M31" s="37"/>
      <c r="N31" s="56">
        <v>2.0</v>
      </c>
      <c r="O31" s="56" t="str">
        <f t="shared" si="51"/>
        <v>大澤 孝二</v>
      </c>
      <c r="P31" s="689" t="str">
        <f t="shared" si="52"/>
        <v>¥1,350 </v>
      </c>
      <c r="Q31" s="689" t="str">
        <f t="shared" si="53"/>
        <v>¥3,210 </v>
      </c>
      <c r="R31" s="689" t="str">
        <f t="shared" si="54"/>
        <v>¥3,390 </v>
      </c>
      <c r="S31" s="689" t="str">
        <f t="shared" si="55"/>
        <v>¥7,950 </v>
      </c>
      <c r="T31" s="690" t="str">
        <f t="shared" si="56"/>
        <v>¥7,950</v>
      </c>
      <c r="U31" s="691"/>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row>
    <row r="32" ht="18.75" customHeight="1">
      <c r="C32" s="37" t="s">
        <v>227</v>
      </c>
      <c r="D32" s="56">
        <v>36.0</v>
      </c>
      <c r="E32" s="56" t="str">
        <f t="shared" ref="E32:E35" si="58">VLOOKUP(D32,$X$50:$AC$92,2,FALSE)</f>
        <v>宮川 茂樹</v>
      </c>
      <c r="F32" s="689" t="str">
        <f t="shared" ref="F32:F35" si="59">VLOOKUP(D32,$X$50:$AC$92,3,FALSE)</f>
        <v>¥2,540 </v>
      </c>
      <c r="G32" s="689" t="str">
        <f t="shared" ref="G32:G35" si="60">VLOOKUP(D32,$X$50:$AC$92,4,FALSE)</f>
        <v>¥3,520 </v>
      </c>
      <c r="H32" s="689" t="str">
        <f t="shared" ref="H32:H35" si="61">VLOOKUP(D32,$X$50:$AC$92,5,FALSE)</f>
        <v>¥500 </v>
      </c>
      <c r="I32" s="689" t="str">
        <f t="shared" ref="I32:I35" si="62">VLOOKUP(D32,$X$50:$AC$92,6,FALSE)</f>
        <v>¥6,560 </v>
      </c>
      <c r="J32" s="690"/>
      <c r="K32" s="691"/>
      <c r="L32" s="45"/>
      <c r="M32" s="37"/>
      <c r="N32" s="694">
        <v>15.0</v>
      </c>
      <c r="O32" s="694" t="str">
        <f t="shared" si="51"/>
        <v>重田 正史</v>
      </c>
      <c r="P32" s="700" t="str">
        <f t="shared" si="52"/>
        <v>¥0 </v>
      </c>
      <c r="Q32" s="700" t="str">
        <f t="shared" si="53"/>
        <v>¥270 </v>
      </c>
      <c r="R32" s="700" t="str">
        <f t="shared" si="54"/>
        <v>¥500 </v>
      </c>
      <c r="S32" s="700" t="str">
        <f t="shared" si="55"/>
        <v>¥770 </v>
      </c>
      <c r="T32" s="695" t="str">
        <f t="shared" si="56"/>
        <v>¥770</v>
      </c>
      <c r="U32" s="696"/>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row>
    <row r="33" ht="18.75" customHeight="1">
      <c r="C33" s="37"/>
      <c r="D33" s="56">
        <v>1.0</v>
      </c>
      <c r="E33" s="56" t="str">
        <f t="shared" si="58"/>
        <v>大貝 憲三</v>
      </c>
      <c r="F33" s="689" t="str">
        <f t="shared" si="59"/>
        <v>¥530 </v>
      </c>
      <c r="G33" s="689" t="str">
        <f t="shared" si="60"/>
        <v>¥3,430 </v>
      </c>
      <c r="H33" s="689" t="str">
        <f t="shared" si="61"/>
        <v>¥3,580 </v>
      </c>
      <c r="I33" s="689" t="str">
        <f t="shared" si="62"/>
        <v>¥7,540 </v>
      </c>
      <c r="J33" s="690"/>
      <c r="K33" s="691"/>
      <c r="L33" s="45"/>
      <c r="M33" s="37"/>
      <c r="N33" s="56"/>
      <c r="O33" s="56"/>
      <c r="P33" s="56"/>
      <c r="Q33" s="56"/>
      <c r="R33" s="56"/>
      <c r="S33" s="56"/>
      <c r="T33" s="688"/>
      <c r="U33" s="56"/>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row>
    <row r="34" ht="18.75" customHeight="1">
      <c r="C34" s="37"/>
      <c r="D34" s="56">
        <v>26.0</v>
      </c>
      <c r="E34" s="56" t="str">
        <f t="shared" si="58"/>
        <v>芹澤 修一</v>
      </c>
      <c r="F34" s="689" t="str">
        <f t="shared" si="59"/>
        <v>¥13,830 </v>
      </c>
      <c r="G34" s="689" t="str">
        <f t="shared" si="60"/>
        <v>¥17,240 </v>
      </c>
      <c r="H34" s="689" t="str">
        <f t="shared" si="61"/>
        <v>¥29,950 </v>
      </c>
      <c r="I34" s="689" t="str">
        <f t="shared" si="62"/>
        <v>¥61,020 </v>
      </c>
      <c r="J34" s="690"/>
      <c r="K34" s="691"/>
      <c r="L34" s="45"/>
      <c r="M34" s="37"/>
      <c r="N34" s="697"/>
      <c r="O34" s="697"/>
      <c r="P34" s="698" t="str">
        <f t="shared" ref="P34:S34" si="63">SUM(P28:P33)</f>
        <v>¥12,780</v>
      </c>
      <c r="Q34" s="698" t="str">
        <f t="shared" si="63"/>
        <v>¥6,020</v>
      </c>
      <c r="R34" s="698" t="str">
        <f t="shared" si="63"/>
        <v>¥29,950</v>
      </c>
      <c r="S34" s="698" t="str">
        <f t="shared" si="63"/>
        <v>¥48,750</v>
      </c>
      <c r="T34" s="699" t="str">
        <f>SUM(P34:R34)</f>
        <v>¥48,750</v>
      </c>
      <c r="U34" s="697"/>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row>
    <row r="35" ht="18.75" customHeight="1">
      <c r="C35" s="37"/>
      <c r="D35" s="56">
        <v>7.0</v>
      </c>
      <c r="E35" s="56" t="str">
        <f t="shared" si="58"/>
        <v>小澤 静男</v>
      </c>
      <c r="F35" s="689" t="str">
        <f t="shared" si="59"/>
        <v>¥0 </v>
      </c>
      <c r="G35" s="689" t="str">
        <f t="shared" si="60"/>
        <v>¥9,520 </v>
      </c>
      <c r="H35" s="689" t="str">
        <f t="shared" si="61"/>
        <v>¥9,080 </v>
      </c>
      <c r="I35" s="689" t="str">
        <f t="shared" si="62"/>
        <v>¥18,600 </v>
      </c>
      <c r="J35" s="690"/>
      <c r="K35" s="691"/>
      <c r="L35" s="45"/>
      <c r="M35" s="37"/>
      <c r="N35" s="45"/>
      <c r="O35" s="45"/>
      <c r="P35" s="45"/>
      <c r="Q35" s="45"/>
      <c r="R35" s="45"/>
      <c r="S35" s="45"/>
      <c r="T35" s="686"/>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row>
    <row r="36" ht="18.75" customHeight="1">
      <c r="C36" s="37"/>
      <c r="D36" s="56"/>
      <c r="E36" s="56"/>
      <c r="F36" s="692" t="str">
        <f t="shared" ref="F36:I36" si="64">SUM(F32:F35)</f>
        <v>¥16,900</v>
      </c>
      <c r="G36" s="692" t="str">
        <f t="shared" si="64"/>
        <v>¥33,710</v>
      </c>
      <c r="H36" s="692" t="str">
        <f t="shared" si="64"/>
        <v>¥43,110</v>
      </c>
      <c r="I36" s="692" t="str">
        <f t="shared" si="64"/>
        <v>¥93,720</v>
      </c>
      <c r="J36" s="693" t="str">
        <f>SUM(F36:H36)</f>
        <v>¥93,720</v>
      </c>
      <c r="K36" s="56"/>
      <c r="L36" s="45"/>
      <c r="M36" s="37"/>
      <c r="N36" s="45"/>
      <c r="O36" s="45"/>
      <c r="P36" s="45"/>
      <c r="Q36" s="45"/>
      <c r="R36" s="45"/>
      <c r="S36" s="45"/>
      <c r="T36" s="686"/>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row>
    <row r="37" ht="18.75" customHeight="1">
      <c r="C37" s="37"/>
      <c r="D37" s="45"/>
      <c r="E37" s="45"/>
      <c r="F37" s="45"/>
      <c r="G37" s="45"/>
      <c r="H37" s="45"/>
      <c r="I37" s="45"/>
      <c r="J37" s="45"/>
      <c r="K37" s="45"/>
      <c r="L37" s="45"/>
      <c r="M37" s="37"/>
      <c r="N37" s="45"/>
      <c r="O37" s="45"/>
      <c r="P37" s="45"/>
      <c r="Q37" s="45"/>
      <c r="R37" s="45"/>
      <c r="S37" s="45"/>
      <c r="T37" s="686"/>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row>
    <row r="38" ht="18.75" customHeight="1">
      <c r="C38" s="37"/>
      <c r="D38" s="45"/>
      <c r="E38" s="45"/>
      <c r="F38" s="45"/>
      <c r="G38" s="45"/>
      <c r="H38" s="45"/>
      <c r="I38" s="45"/>
      <c r="J38" s="45"/>
      <c r="K38" s="45"/>
      <c r="L38" s="45"/>
      <c r="M38" s="37"/>
      <c r="N38" s="45"/>
      <c r="O38" s="45"/>
      <c r="P38" s="45"/>
      <c r="Q38" s="45"/>
      <c r="R38" s="45"/>
      <c r="S38" s="45"/>
      <c r="T38" s="686"/>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row>
    <row r="39" ht="18.75" customHeight="1">
      <c r="C39" s="37"/>
      <c r="D39" s="45"/>
      <c r="E39" s="45"/>
      <c r="F39" s="45"/>
      <c r="G39" s="45"/>
      <c r="H39" s="45"/>
      <c r="I39" s="45"/>
      <c r="J39" s="686"/>
      <c r="K39" s="45"/>
      <c r="L39" s="45"/>
      <c r="M39" s="37"/>
      <c r="N39" s="45"/>
      <c r="O39" s="45"/>
      <c r="P39" s="45"/>
      <c r="Q39" s="45"/>
      <c r="R39" s="45"/>
      <c r="S39" s="45"/>
      <c r="T39" s="686"/>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row>
    <row r="40" ht="18.75" customHeight="1">
      <c r="C40" s="37"/>
      <c r="D40" s="45"/>
      <c r="E40" s="45"/>
      <c r="F40" s="45"/>
      <c r="G40" s="45"/>
      <c r="H40" s="45"/>
      <c r="I40" s="45"/>
      <c r="J40" s="686"/>
      <c r="K40" s="45"/>
      <c r="L40" s="45"/>
      <c r="M40" s="37"/>
      <c r="N40" s="45"/>
      <c r="O40" s="45"/>
      <c r="P40" s="45"/>
      <c r="Q40" s="45"/>
      <c r="R40" s="45"/>
      <c r="S40" s="45"/>
      <c r="T40" s="686"/>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row>
    <row r="41" ht="18.75" customHeight="1">
      <c r="C41" s="37"/>
      <c r="D41" s="45"/>
      <c r="E41" s="45"/>
      <c r="F41" s="45"/>
      <c r="G41" s="45"/>
      <c r="H41" s="45"/>
      <c r="I41" s="45"/>
      <c r="J41" s="686"/>
      <c r="K41" s="45"/>
      <c r="L41" s="45"/>
      <c r="M41" s="37"/>
      <c r="N41" s="45"/>
      <c r="O41" s="45"/>
      <c r="P41" s="45"/>
      <c r="Q41" s="45"/>
      <c r="R41" s="45"/>
      <c r="S41" s="45"/>
      <c r="T41" s="686"/>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row>
    <row r="42" ht="18.75" customHeight="1">
      <c r="C42" s="37"/>
      <c r="D42" s="45"/>
      <c r="E42" s="45"/>
      <c r="F42" s="45"/>
      <c r="G42" s="45"/>
      <c r="H42" s="45"/>
      <c r="I42" s="45"/>
      <c r="J42" s="686"/>
      <c r="K42" s="45"/>
      <c r="L42" s="45"/>
      <c r="M42" s="37"/>
      <c r="N42" s="45"/>
      <c r="O42" s="45"/>
      <c r="P42" s="45"/>
      <c r="Q42" s="45"/>
      <c r="R42" s="45"/>
      <c r="S42" s="45"/>
      <c r="T42" s="686"/>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row>
    <row r="43" ht="18.75" customHeight="1">
      <c r="C43" s="37"/>
      <c r="D43" s="45"/>
      <c r="E43" s="45"/>
      <c r="F43" s="45"/>
      <c r="G43" s="45"/>
      <c r="H43" s="45"/>
      <c r="I43" s="45"/>
      <c r="J43" s="686"/>
      <c r="K43" s="45"/>
      <c r="L43" s="45"/>
      <c r="M43" s="37"/>
      <c r="N43" s="686"/>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row>
    <row r="44" ht="18.75" customHeight="1">
      <c r="C44" s="37"/>
      <c r="D44" s="45"/>
      <c r="E44" s="45"/>
      <c r="F44" s="45"/>
      <c r="G44" s="45"/>
      <c r="H44" s="45"/>
      <c r="I44" s="45"/>
      <c r="J44" s="686"/>
      <c r="K44" s="45"/>
      <c r="L44" s="45"/>
      <c r="M44" s="37"/>
      <c r="N44" s="45"/>
      <c r="O44" s="45"/>
      <c r="P44" s="45"/>
      <c r="Q44" s="45"/>
      <c r="R44" s="45"/>
      <c r="S44" s="45"/>
      <c r="T44" s="686"/>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row>
    <row r="45" ht="18.75" customHeight="1">
      <c r="C45" s="45"/>
      <c r="D45" s="45"/>
      <c r="E45" s="45"/>
      <c r="F45" s="45"/>
      <c r="G45" s="45"/>
      <c r="H45" s="45"/>
      <c r="I45" s="45"/>
      <c r="J45" s="686"/>
      <c r="K45" s="45"/>
      <c r="L45" s="45"/>
      <c r="M45" s="37"/>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row>
    <row r="46" ht="18.75" customHeight="1">
      <c r="A46" s="45"/>
      <c r="B46" s="45"/>
      <c r="C46" s="45"/>
      <c r="D46" s="45"/>
      <c r="E46" s="45"/>
      <c r="F46" s="45"/>
      <c r="G46" s="45"/>
      <c r="H46" s="45"/>
      <c r="I46" s="45"/>
      <c r="J46" s="686"/>
      <c r="K46" s="45"/>
      <c r="L46" s="45"/>
      <c r="M46" s="45"/>
      <c r="N46" s="45"/>
      <c r="O46" s="45"/>
      <c r="P46" s="45"/>
      <c r="Q46" s="45"/>
      <c r="R46" s="45"/>
      <c r="S46" s="45"/>
      <c r="T46" s="686"/>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row>
    <row r="47" ht="24.0" customHeight="1">
      <c r="C47" s="37"/>
      <c r="D47" s="45"/>
      <c r="E47" s="45"/>
      <c r="F47" s="45"/>
      <c r="G47" s="45"/>
      <c r="H47" s="45"/>
      <c r="I47" s="45"/>
      <c r="J47" s="686"/>
      <c r="K47" s="45"/>
      <c r="L47" s="45"/>
      <c r="M47" s="37"/>
      <c r="N47" s="45"/>
      <c r="O47" s="45"/>
      <c r="P47" s="45"/>
      <c r="Q47" s="45"/>
      <c r="R47" s="45"/>
      <c r="S47" s="45"/>
      <c r="T47" s="686"/>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row>
    <row r="48" ht="24.0" customHeight="1">
      <c r="C48" s="37"/>
      <c r="D48" s="45"/>
      <c r="E48" s="45"/>
      <c r="F48" s="45"/>
      <c r="G48" s="45"/>
      <c r="H48" s="45"/>
      <c r="I48" s="45"/>
      <c r="J48" s="686"/>
      <c r="K48" s="45"/>
      <c r="L48" s="45"/>
      <c r="M48" s="37"/>
      <c r="N48" s="45"/>
      <c r="O48" s="45"/>
      <c r="P48" s="45"/>
      <c r="Q48" s="45"/>
      <c r="R48" s="45"/>
      <c r="S48" s="45"/>
      <c r="T48" s="686"/>
      <c r="U48" s="45"/>
      <c r="V48" s="45"/>
      <c r="Z48" s="100" t="s">
        <v>690</v>
      </c>
      <c r="AA48" s="100" t="s">
        <v>691</v>
      </c>
      <c r="AB48" s="100" t="s">
        <v>692</v>
      </c>
      <c r="AC48" s="100" t="s">
        <v>693</v>
      </c>
      <c r="AD48" s="45"/>
      <c r="AE48" s="45"/>
      <c r="AF48" s="45"/>
      <c r="AG48" s="45"/>
      <c r="AH48" s="45"/>
      <c r="AI48" s="45"/>
      <c r="AJ48" s="45"/>
      <c r="AK48" s="45"/>
      <c r="AL48" s="45"/>
      <c r="AM48" s="45"/>
      <c r="AN48" s="45"/>
      <c r="AO48" s="45"/>
      <c r="AP48" s="45"/>
      <c r="AQ48" s="45"/>
      <c r="AR48" s="45"/>
      <c r="AS48" s="45"/>
      <c r="AT48" s="45"/>
      <c r="AU48" s="45"/>
      <c r="AV48" s="45"/>
      <c r="AW48" s="45"/>
    </row>
    <row r="49" ht="24.0" customHeight="1">
      <c r="C49" s="37"/>
      <c r="D49" s="45"/>
      <c r="E49" s="45"/>
      <c r="F49" s="45"/>
      <c r="G49" s="45"/>
      <c r="H49" s="45"/>
      <c r="I49" s="45"/>
      <c r="J49" s="686"/>
      <c r="K49" s="45"/>
      <c r="L49" s="45"/>
      <c r="M49" s="37"/>
      <c r="N49" s="45"/>
      <c r="O49" s="45"/>
      <c r="P49" s="45"/>
      <c r="Q49" s="45"/>
      <c r="R49" s="45"/>
      <c r="S49" s="45"/>
      <c r="T49" s="686"/>
      <c r="U49" s="45"/>
      <c r="V49" s="45"/>
      <c r="X49" t="s">
        <v>689</v>
      </c>
      <c r="Y49" t="s">
        <v>192</v>
      </c>
      <c r="Z49" s="100" t="s">
        <v>345</v>
      </c>
      <c r="AA49" s="100" t="s">
        <v>538</v>
      </c>
      <c r="AB49" s="100" t="s">
        <v>347</v>
      </c>
      <c r="AC49" s="100" t="s">
        <v>373</v>
      </c>
      <c r="AD49" s="45"/>
      <c r="AE49" s="45"/>
      <c r="AF49" s="45"/>
      <c r="AG49" s="45"/>
      <c r="AH49" s="45"/>
      <c r="AI49" s="45"/>
      <c r="AJ49" s="45"/>
      <c r="AK49" s="45"/>
      <c r="AL49" s="45"/>
      <c r="AM49" s="45"/>
      <c r="AN49" s="45"/>
      <c r="AO49" s="45"/>
      <c r="AP49" s="45"/>
      <c r="AQ49" s="45"/>
      <c r="AR49" s="45"/>
      <c r="AS49" s="45"/>
      <c r="AT49" s="45"/>
      <c r="AU49" s="45"/>
      <c r="AV49" s="45"/>
      <c r="AW49" s="45"/>
    </row>
    <row r="50" ht="24.0" customHeight="1">
      <c r="C50" s="37"/>
      <c r="D50" s="45"/>
      <c r="E50" s="45"/>
      <c r="F50" s="45"/>
      <c r="G50" s="45"/>
      <c r="H50" s="45"/>
      <c r="I50" s="45"/>
      <c r="J50" s="686"/>
      <c r="K50" s="45"/>
      <c r="L50" s="45"/>
      <c r="M50" s="37"/>
      <c r="N50" s="45"/>
      <c r="O50" s="45"/>
      <c r="P50" s="45"/>
      <c r="Q50" s="45"/>
      <c r="R50" s="45"/>
      <c r="S50" s="45"/>
      <c r="T50" s="686"/>
      <c r="U50" s="45"/>
      <c r="V50" s="45"/>
      <c r="X50" s="701" t="str">
        <f>'R08賦集'!B75</f>
        <v>1</v>
      </c>
      <c r="Y50" s="702" t="str">
        <f>'R08賦集'!C75</f>
        <v>大貝 憲三</v>
      </c>
      <c r="Z50" s="703" t="str">
        <f>'R08賦集'!Q75</f>
        <v> ¥ 530 </v>
      </c>
      <c r="AA50" s="703" t="str">
        <f>'R08賦集'!S75</f>
        <v> ¥ 3,430 </v>
      </c>
      <c r="AB50" s="703" t="str">
        <f>'R08賦集'!W75</f>
        <v> ¥ 3,580 </v>
      </c>
      <c r="AC50" s="703" t="str">
        <f>'R08賦集'!X75</f>
        <v> ¥ 7,540 </v>
      </c>
      <c r="AD50" s="45"/>
      <c r="AE50" s="45"/>
      <c r="AF50" s="45"/>
      <c r="AG50" s="45"/>
      <c r="AH50" s="45"/>
      <c r="AI50" s="45"/>
      <c r="AJ50" s="45"/>
      <c r="AK50" s="45"/>
      <c r="AL50" s="45"/>
      <c r="AM50" s="45"/>
      <c r="AN50" s="45"/>
      <c r="AO50" s="45"/>
      <c r="AP50" s="45"/>
      <c r="AQ50" s="45"/>
      <c r="AR50" s="45"/>
      <c r="AS50" s="45"/>
      <c r="AT50" s="45"/>
      <c r="AU50" s="45"/>
      <c r="AV50" s="45"/>
      <c r="AW50" s="45"/>
    </row>
    <row r="51" ht="24.0" customHeight="1">
      <c r="C51" s="37"/>
      <c r="D51" s="45"/>
      <c r="E51" s="45"/>
      <c r="F51" s="45"/>
      <c r="G51" s="45"/>
      <c r="H51" s="45"/>
      <c r="I51" s="45"/>
      <c r="J51" s="686"/>
      <c r="K51" s="45"/>
      <c r="L51" s="45"/>
      <c r="M51" s="37"/>
      <c r="N51" s="45"/>
      <c r="O51" s="45"/>
      <c r="P51" s="45"/>
      <c r="Q51" s="45"/>
      <c r="R51" s="45"/>
      <c r="S51" s="45"/>
      <c r="T51" s="686"/>
      <c r="U51" s="45"/>
      <c r="V51" s="45"/>
      <c r="X51" s="701" t="str">
        <f>'R08賦集'!B76</f>
        <v>2</v>
      </c>
      <c r="Y51" s="702" t="str">
        <f>'R08賦集'!C76</f>
        <v>大澤 孝二</v>
      </c>
      <c r="Z51" s="703" t="str">
        <f>'R08賦集'!Q76</f>
        <v> ¥ 1,350 </v>
      </c>
      <c r="AA51" s="703" t="str">
        <f>'R08賦集'!S76</f>
        <v> ¥ 3,210 </v>
      </c>
      <c r="AB51" s="703" t="str">
        <f>'R08賦集'!W76</f>
        <v> ¥ 3,390 </v>
      </c>
      <c r="AC51" s="703" t="str">
        <f>'R08賦集'!X76</f>
        <v> ¥ 7,950 </v>
      </c>
      <c r="AD51" s="45"/>
      <c r="AE51" s="45"/>
      <c r="AF51" s="45"/>
      <c r="AG51" s="45"/>
      <c r="AH51" s="45"/>
      <c r="AI51" s="45"/>
      <c r="AJ51" s="45"/>
      <c r="AK51" s="45"/>
      <c r="AL51" s="45"/>
      <c r="AM51" s="45"/>
      <c r="AN51" s="45"/>
      <c r="AO51" s="45"/>
      <c r="AP51" s="45"/>
      <c r="AQ51" s="45"/>
      <c r="AR51" s="45"/>
      <c r="AS51" s="45"/>
      <c r="AT51" s="45"/>
      <c r="AU51" s="45"/>
      <c r="AV51" s="45"/>
      <c r="AW51" s="45"/>
    </row>
    <row r="52" ht="24.0" customHeight="1">
      <c r="C52" s="37"/>
      <c r="D52" s="45"/>
      <c r="E52" s="45"/>
      <c r="F52" s="45"/>
      <c r="G52" s="45"/>
      <c r="H52" s="45"/>
      <c r="I52" s="45"/>
      <c r="J52" s="686"/>
      <c r="K52" s="45"/>
      <c r="L52" s="45"/>
      <c r="M52" s="37"/>
      <c r="N52" s="45"/>
      <c r="O52" s="45"/>
      <c r="P52" s="45"/>
      <c r="Q52" s="45"/>
      <c r="R52" s="45"/>
      <c r="S52" s="45"/>
      <c r="T52" s="686"/>
      <c r="U52" s="45"/>
      <c r="V52" s="45"/>
      <c r="X52" s="701" t="str">
        <f>'R08賦集'!B77</f>
        <v>3</v>
      </c>
      <c r="Y52" s="701" t="str">
        <f>'R08賦集'!C77</f>
        <v>大澤 栄司</v>
      </c>
      <c r="Z52" s="703" t="str">
        <f>'R08賦集'!Q77</f>
        <v> ¥ 1,630 </v>
      </c>
      <c r="AA52" s="703" t="str">
        <f>'R08賦集'!S77</f>
        <v> ¥ -21,250 </v>
      </c>
      <c r="AB52" s="703" t="str">
        <f>'R08賦集'!W77</f>
        <v> ¥ 4,320 </v>
      </c>
      <c r="AC52" s="703" t="str">
        <f>'R08賦集'!X77</f>
        <v> ¥ -15,300 </v>
      </c>
      <c r="AD52" s="45"/>
      <c r="AE52" s="45"/>
      <c r="AF52" s="45"/>
      <c r="AG52" s="45"/>
      <c r="AH52" s="45"/>
      <c r="AI52" s="45"/>
      <c r="AJ52" s="45"/>
      <c r="AK52" s="45"/>
      <c r="AL52" s="45"/>
      <c r="AM52" s="45"/>
      <c r="AN52" s="45"/>
      <c r="AO52" s="45"/>
      <c r="AP52" s="45"/>
      <c r="AQ52" s="45"/>
      <c r="AR52" s="45"/>
      <c r="AS52" s="45"/>
      <c r="AT52" s="45"/>
      <c r="AU52" s="45"/>
      <c r="AV52" s="45"/>
      <c r="AW52" s="45"/>
    </row>
    <row r="53" ht="24.0" customHeight="1">
      <c r="C53" s="37"/>
      <c r="D53" s="45"/>
      <c r="E53" s="45"/>
      <c r="F53" s="45"/>
      <c r="G53" s="45"/>
      <c r="H53" s="45"/>
      <c r="I53" s="45"/>
      <c r="J53" s="686"/>
      <c r="K53" s="45"/>
      <c r="L53" s="45"/>
      <c r="M53" s="37"/>
      <c r="N53" s="45"/>
      <c r="O53" s="45"/>
      <c r="P53" s="45"/>
      <c r="Q53" s="45"/>
      <c r="R53" s="45"/>
      <c r="S53" s="45"/>
      <c r="T53" s="686"/>
      <c r="U53" s="45"/>
      <c r="V53" s="45"/>
      <c r="X53" s="701" t="str">
        <f>'R08賦集'!B78</f>
        <v>4</v>
      </c>
      <c r="Y53" s="701" t="str">
        <f>'R08賦集'!C78</f>
        <v>大澤 貴人</v>
      </c>
      <c r="Z53" s="703" t="str">
        <f>'R08賦集'!Q78</f>
        <v> ¥ 380 </v>
      </c>
      <c r="AA53" s="703" t="str">
        <f>'R08賦集'!S78</f>
        <v> ¥ 1,190 </v>
      </c>
      <c r="AB53" s="703" t="str">
        <f>'R08賦集'!W78</f>
        <v> ¥ 1,570 </v>
      </c>
      <c r="AC53" s="703" t="str">
        <f>'R08賦集'!X78</f>
        <v> ¥ 3,140 </v>
      </c>
      <c r="AD53" s="45"/>
      <c r="AE53" s="45"/>
      <c r="AF53" s="45"/>
      <c r="AG53" s="45"/>
      <c r="AH53" s="45"/>
      <c r="AI53" s="45"/>
      <c r="AJ53" s="45"/>
      <c r="AK53" s="45"/>
      <c r="AL53" s="45"/>
      <c r="AM53" s="45"/>
      <c r="AN53" s="45"/>
      <c r="AO53" s="45"/>
      <c r="AP53" s="45"/>
      <c r="AQ53" s="45"/>
      <c r="AR53" s="45"/>
      <c r="AS53" s="45"/>
      <c r="AT53" s="45"/>
      <c r="AU53" s="45"/>
      <c r="AV53" s="45"/>
      <c r="AW53" s="45"/>
    </row>
    <row r="54" ht="24.0" customHeight="1">
      <c r="C54" s="37"/>
      <c r="D54" s="45"/>
      <c r="E54" s="45"/>
      <c r="F54" s="45"/>
      <c r="G54" s="45"/>
      <c r="H54" s="45"/>
      <c r="I54" s="45"/>
      <c r="J54" s="686"/>
      <c r="K54" s="45"/>
      <c r="L54" s="45"/>
      <c r="M54" s="37"/>
      <c r="N54" s="45"/>
      <c r="O54" s="45"/>
      <c r="P54" s="45"/>
      <c r="Q54" s="45"/>
      <c r="R54" s="45"/>
      <c r="S54" s="45"/>
      <c r="T54" s="686"/>
      <c r="U54" s="45"/>
      <c r="V54" s="45"/>
      <c r="X54" s="701" t="str">
        <f>'R08賦集'!B79</f>
        <v>5</v>
      </c>
      <c r="Y54" s="701" t="str">
        <f>'R08賦集'!C79</f>
        <v>大澤 設幸</v>
      </c>
      <c r="Z54" s="703" t="str">
        <f>'R08賦集'!Q79</f>
        <v> ¥ 4,290 </v>
      </c>
      <c r="AA54" s="703" t="str">
        <f>'R08賦集'!S79</f>
        <v> ¥ 10,380 </v>
      </c>
      <c r="AB54" s="703" t="str">
        <f>'R08賦集'!W79</f>
        <v> ¥ 12,100 </v>
      </c>
      <c r="AC54" s="703" t="str">
        <f>'R08賦集'!X79</f>
        <v> ¥ 26,770 </v>
      </c>
      <c r="AD54" s="45"/>
      <c r="AE54" s="45"/>
      <c r="AF54" s="45"/>
      <c r="AG54" s="45"/>
      <c r="AH54" s="45"/>
      <c r="AI54" s="45"/>
      <c r="AJ54" s="45"/>
      <c r="AK54" s="45"/>
      <c r="AL54" s="45"/>
      <c r="AM54" s="45"/>
      <c r="AN54" s="45"/>
      <c r="AO54" s="45"/>
      <c r="AP54" s="45"/>
      <c r="AQ54" s="45"/>
      <c r="AR54" s="45"/>
      <c r="AS54" s="45"/>
      <c r="AT54" s="45"/>
      <c r="AU54" s="45"/>
      <c r="AV54" s="45"/>
      <c r="AW54" s="45"/>
    </row>
    <row r="55" ht="24.0" customHeight="1">
      <c r="C55" s="37"/>
      <c r="D55" s="45"/>
      <c r="E55" s="45"/>
      <c r="F55" s="45"/>
      <c r="G55" s="45"/>
      <c r="H55" s="45"/>
      <c r="I55" s="45"/>
      <c r="J55" s="686"/>
      <c r="K55" s="45"/>
      <c r="L55" s="45"/>
      <c r="M55" s="37"/>
      <c r="N55" s="45"/>
      <c r="O55" s="45"/>
      <c r="P55" s="45"/>
      <c r="Q55" s="45"/>
      <c r="R55" s="45"/>
      <c r="S55" s="45"/>
      <c r="T55" s="686"/>
      <c r="U55" s="45"/>
      <c r="V55" s="45"/>
      <c r="X55" s="701" t="str">
        <f>'R08賦集'!B80</f>
        <v>6</v>
      </c>
      <c r="Y55" s="701" t="str">
        <f>'R08賦集'!C80</f>
        <v>大澤 實清</v>
      </c>
      <c r="Z55" s="703" t="str">
        <f>'R08賦集'!Q80</f>
        <v> ¥ 1,580 </v>
      </c>
      <c r="AA55" s="703" t="str">
        <f>'R08賦集'!S80</f>
        <v> ¥ -8,100 </v>
      </c>
      <c r="AB55" s="703" t="str">
        <f>'R08賦集'!W80</f>
        <v> ¥ 12,560 </v>
      </c>
      <c r="AC55" s="703" t="str">
        <f>'R08賦集'!X80</f>
        <v> ¥ 6,040 </v>
      </c>
      <c r="AD55" s="45"/>
      <c r="AE55" s="45"/>
      <c r="AF55" s="45"/>
      <c r="AG55" s="45"/>
      <c r="AH55" s="45"/>
      <c r="AI55" s="45"/>
      <c r="AJ55" s="45"/>
      <c r="AK55" s="45"/>
      <c r="AL55" s="45"/>
      <c r="AM55" s="45"/>
      <c r="AN55" s="45"/>
      <c r="AO55" s="45"/>
      <c r="AP55" s="45"/>
      <c r="AQ55" s="45"/>
      <c r="AR55" s="45"/>
      <c r="AS55" s="45"/>
      <c r="AT55" s="45"/>
      <c r="AU55" s="45"/>
      <c r="AV55" s="45"/>
      <c r="AW55" s="45"/>
    </row>
    <row r="56" ht="24.0" customHeight="1">
      <c r="C56" s="37"/>
      <c r="D56" s="45"/>
      <c r="E56" s="45"/>
      <c r="F56" s="45"/>
      <c r="G56" s="45"/>
      <c r="H56" s="45"/>
      <c r="I56" s="45"/>
      <c r="J56" s="686"/>
      <c r="K56" s="45"/>
      <c r="L56" s="45"/>
      <c r="M56" s="37"/>
      <c r="N56" s="45"/>
      <c r="O56" s="45"/>
      <c r="P56" s="45"/>
      <c r="Q56" s="45"/>
      <c r="R56" s="45"/>
      <c r="S56" s="45"/>
      <c r="T56" s="686"/>
      <c r="U56" s="45"/>
      <c r="V56" s="45"/>
      <c r="X56" s="701" t="str">
        <f>'R08賦集'!B81</f>
        <v>7</v>
      </c>
      <c r="Y56" s="701" t="str">
        <f>'R08賦集'!C81</f>
        <v>小澤 静男</v>
      </c>
      <c r="Z56" s="703" t="str">
        <f>'R08賦集'!Q81</f>
        <v> ¥ - </v>
      </c>
      <c r="AA56" s="703" t="str">
        <f>'R08賦集'!S81</f>
        <v> ¥ 9,520 </v>
      </c>
      <c r="AB56" s="703" t="str">
        <f>'R08賦集'!W81</f>
        <v> ¥ 9,080 </v>
      </c>
      <c r="AC56" s="703" t="str">
        <f>'R08賦集'!X81</f>
        <v> ¥ 18,600 </v>
      </c>
      <c r="AD56" s="45"/>
      <c r="AE56" s="45"/>
      <c r="AF56" s="45"/>
      <c r="AG56" s="45"/>
      <c r="AH56" s="45"/>
      <c r="AI56" s="45"/>
      <c r="AJ56" s="45"/>
      <c r="AK56" s="45"/>
      <c r="AL56" s="45"/>
      <c r="AM56" s="45"/>
      <c r="AN56" s="45"/>
      <c r="AO56" s="45"/>
      <c r="AP56" s="45"/>
      <c r="AQ56" s="45"/>
      <c r="AR56" s="45"/>
      <c r="AS56" s="45"/>
      <c r="AT56" s="45"/>
      <c r="AU56" s="45"/>
      <c r="AV56" s="45"/>
      <c r="AW56" s="45"/>
    </row>
    <row r="57" ht="24.0" customHeight="1">
      <c r="C57" s="37"/>
      <c r="D57" s="45"/>
      <c r="E57" s="45"/>
      <c r="F57" s="45"/>
      <c r="G57" s="45"/>
      <c r="H57" s="45"/>
      <c r="I57" s="45"/>
      <c r="J57" s="686"/>
      <c r="K57" s="45"/>
      <c r="L57" s="45"/>
      <c r="M57" s="37"/>
      <c r="N57" s="45"/>
      <c r="O57" s="45"/>
      <c r="P57" s="45"/>
      <c r="Q57" s="45"/>
      <c r="R57" s="45"/>
      <c r="S57" s="45"/>
      <c r="T57" s="686"/>
      <c r="U57" s="45"/>
      <c r="V57" s="45"/>
      <c r="X57" s="701" t="str">
        <f>'R08賦集'!B82</f>
        <v>8</v>
      </c>
      <c r="Y57" s="701" t="str">
        <f>'R08賦集'!C82</f>
        <v>小澤 誠治</v>
      </c>
      <c r="Z57" s="703" t="str">
        <f>'R08賦集'!Q82</f>
        <v> ¥ - </v>
      </c>
      <c r="AA57" s="703" t="str">
        <f>'R08賦集'!S82</f>
        <v> ¥ - </v>
      </c>
      <c r="AB57" s="703" t="str">
        <f>'R08賦集'!W82</f>
        <v> ¥ 500 </v>
      </c>
      <c r="AC57" s="703" t="str">
        <f>'R08賦集'!X82</f>
        <v> ¥ 500 </v>
      </c>
      <c r="AD57" s="45"/>
      <c r="AE57" s="45"/>
      <c r="AF57" s="45"/>
      <c r="AG57" s="45"/>
      <c r="AH57" s="45"/>
      <c r="AI57" s="45"/>
      <c r="AJ57" s="45"/>
      <c r="AK57" s="45"/>
      <c r="AL57" s="45"/>
      <c r="AM57" s="45"/>
      <c r="AN57" s="45"/>
      <c r="AO57" s="45"/>
      <c r="AP57" s="45"/>
      <c r="AQ57" s="45"/>
      <c r="AR57" s="45"/>
      <c r="AS57" s="45"/>
      <c r="AT57" s="45"/>
      <c r="AU57" s="45"/>
      <c r="AV57" s="45"/>
      <c r="AW57" s="45"/>
    </row>
    <row r="58" ht="24.0" customHeight="1">
      <c r="C58" s="37"/>
      <c r="D58" s="45"/>
      <c r="E58" s="45"/>
      <c r="F58" s="45"/>
      <c r="G58" s="45"/>
      <c r="H58" s="45"/>
      <c r="I58" s="45"/>
      <c r="J58" s="686"/>
      <c r="K58" s="45"/>
      <c r="L58" s="45"/>
      <c r="M58" s="37"/>
      <c r="N58" s="45"/>
      <c r="O58" s="45"/>
      <c r="P58" s="45"/>
      <c r="Q58" s="45"/>
      <c r="R58" s="45"/>
      <c r="S58" s="45"/>
      <c r="T58" s="686"/>
      <c r="U58" s="45"/>
      <c r="V58" s="45"/>
      <c r="X58" s="701" t="str">
        <f>'R08賦集'!B83</f>
        <v>9</v>
      </c>
      <c r="Y58" s="701" t="str">
        <f>'R08賦集'!C83</f>
        <v>小澤　博</v>
      </c>
      <c r="Z58" s="703" t="str">
        <f>'R08賦集'!Q83</f>
        <v> ¥ 1,310 </v>
      </c>
      <c r="AA58" s="703" t="str">
        <f>'R08賦集'!S83</f>
        <v> ¥ 10,970 </v>
      </c>
      <c r="AB58" s="703" t="str">
        <f>'R08賦集'!W83</f>
        <v> ¥ 9,730 </v>
      </c>
      <c r="AC58" s="703" t="str">
        <f>'R08賦集'!X83</f>
        <v> ¥ 22,010 </v>
      </c>
      <c r="AD58" s="45"/>
      <c r="AE58" s="45"/>
      <c r="AF58" s="45"/>
      <c r="AG58" s="45"/>
      <c r="AH58" s="45"/>
      <c r="AI58" s="45"/>
      <c r="AJ58" s="45"/>
      <c r="AK58" s="45"/>
      <c r="AL58" s="45"/>
      <c r="AM58" s="45"/>
      <c r="AN58" s="45"/>
      <c r="AO58" s="45"/>
      <c r="AP58" s="45"/>
      <c r="AQ58" s="45"/>
      <c r="AR58" s="45"/>
      <c r="AS58" s="45"/>
      <c r="AT58" s="45"/>
      <c r="AU58" s="45"/>
      <c r="AV58" s="45"/>
      <c r="AW58" s="45"/>
    </row>
    <row r="59" ht="24.0" customHeight="1">
      <c r="C59" s="37"/>
      <c r="D59" s="45"/>
      <c r="E59" s="45"/>
      <c r="F59" s="45"/>
      <c r="G59" s="45"/>
      <c r="H59" s="45"/>
      <c r="I59" s="45"/>
      <c r="J59" s="686"/>
      <c r="K59" s="45"/>
      <c r="L59" s="45"/>
      <c r="M59" s="37"/>
      <c r="N59" s="45"/>
      <c r="O59" s="45"/>
      <c r="P59" s="45"/>
      <c r="Q59" s="45"/>
      <c r="R59" s="45"/>
      <c r="S59" s="45"/>
      <c r="T59" s="686"/>
      <c r="U59" s="45"/>
      <c r="V59" s="45"/>
      <c r="X59" s="701" t="str">
        <f>'R08賦集'!B84</f>
        <v>10</v>
      </c>
      <c r="Y59" s="701" t="str">
        <f>'R08賦集'!C84</f>
        <v>小澤 トヨ</v>
      </c>
      <c r="Z59" s="703" t="str">
        <f>'R08賦集'!Q84</f>
        <v> ¥ - </v>
      </c>
      <c r="AA59" s="703" t="str">
        <f>'R08賦集'!S84</f>
        <v> ¥ 400 </v>
      </c>
      <c r="AB59" s="703" t="str">
        <f>'R08賦集'!W84</f>
        <v> ¥ 860 </v>
      </c>
      <c r="AC59" s="703" t="str">
        <f>'R08賦集'!X84</f>
        <v> ¥ 1,260 </v>
      </c>
      <c r="AD59" s="45"/>
      <c r="AE59" s="45"/>
      <c r="AF59" s="45"/>
      <c r="AG59" s="45"/>
      <c r="AH59" s="45"/>
      <c r="AI59" s="45"/>
      <c r="AJ59" s="45"/>
      <c r="AK59" s="45"/>
      <c r="AL59" s="45"/>
      <c r="AM59" s="45"/>
      <c r="AN59" s="45"/>
      <c r="AO59" s="45"/>
      <c r="AP59" s="45"/>
      <c r="AQ59" s="45"/>
      <c r="AR59" s="45"/>
      <c r="AS59" s="45"/>
      <c r="AT59" s="45"/>
      <c r="AU59" s="45"/>
      <c r="AV59" s="45"/>
      <c r="AW59" s="45"/>
    </row>
    <row r="60" ht="24.0" customHeight="1">
      <c r="C60" s="37"/>
      <c r="D60" s="45"/>
      <c r="E60" s="45"/>
      <c r="F60" s="45"/>
      <c r="G60" s="45"/>
      <c r="H60" s="45"/>
      <c r="I60" s="45"/>
      <c r="J60" s="686"/>
      <c r="K60" s="45"/>
      <c r="L60" s="45"/>
      <c r="M60" s="37"/>
      <c r="N60" s="45"/>
      <c r="O60" s="45"/>
      <c r="P60" s="45"/>
      <c r="Q60" s="45"/>
      <c r="R60" s="45"/>
      <c r="S60" s="45"/>
      <c r="T60" s="686"/>
      <c r="U60" s="45"/>
      <c r="V60" s="45"/>
      <c r="X60" s="701" t="str">
        <f>'R08賦集'!B85</f>
        <v>11</v>
      </c>
      <c r="Y60" s="701" t="str">
        <f>'R08賦集'!C85</f>
        <v>柏木 龍治</v>
      </c>
      <c r="Z60" s="703" t="str">
        <f>'R08賦集'!Q85</f>
        <v> ¥ 11,480 </v>
      </c>
      <c r="AA60" s="703" t="str">
        <f>'R08賦集'!S85</f>
        <v> ¥ 12,180 </v>
      </c>
      <c r="AB60" s="703" t="str">
        <f>'R08賦集'!W85</f>
        <v> ¥ 31,740 </v>
      </c>
      <c r="AC60" s="703" t="str">
        <f>'R08賦集'!X85</f>
        <v> ¥ 55,400 </v>
      </c>
      <c r="AD60" s="45"/>
      <c r="AE60" s="45"/>
      <c r="AF60" s="45"/>
      <c r="AG60" s="45"/>
      <c r="AH60" s="45"/>
      <c r="AI60" s="45"/>
      <c r="AJ60" s="45"/>
      <c r="AK60" s="45"/>
      <c r="AL60" s="45"/>
      <c r="AM60" s="45"/>
      <c r="AN60" s="45"/>
      <c r="AO60" s="45"/>
      <c r="AP60" s="45"/>
      <c r="AQ60" s="45"/>
      <c r="AR60" s="45"/>
      <c r="AS60" s="45"/>
      <c r="AT60" s="45"/>
      <c r="AU60" s="45"/>
      <c r="AV60" s="45"/>
      <c r="AW60" s="45"/>
    </row>
    <row r="61" ht="24.0" customHeight="1">
      <c r="C61" s="37"/>
      <c r="D61" s="45"/>
      <c r="E61" s="45"/>
      <c r="F61" s="45"/>
      <c r="G61" s="45"/>
      <c r="H61" s="45"/>
      <c r="I61" s="45"/>
      <c r="J61" s="686"/>
      <c r="K61" s="45"/>
      <c r="L61" s="45"/>
      <c r="M61" s="37"/>
      <c r="N61" s="45"/>
      <c r="O61" s="45"/>
      <c r="P61" s="45"/>
      <c r="Q61" s="45"/>
      <c r="R61" s="45"/>
      <c r="S61" s="45"/>
      <c r="T61" s="686"/>
      <c r="U61" s="45"/>
      <c r="V61" s="45"/>
      <c r="X61" s="701" t="str">
        <f>'R08賦集'!B86</f>
        <v>12</v>
      </c>
      <c r="Y61" s="701" t="str">
        <f>'R08賦集'!C86</f>
        <v>久保田 要</v>
      </c>
      <c r="Z61" s="703" t="str">
        <f>'R08賦集'!Q86</f>
        <v> ¥ 2,710 </v>
      </c>
      <c r="AA61" s="703" t="str">
        <f>'R08賦集'!S86</f>
        <v> ¥ -20,890 </v>
      </c>
      <c r="AB61" s="703" t="str">
        <f>'R08賦集'!W86</f>
        <v> ¥ 6,270 </v>
      </c>
      <c r="AC61" s="703" t="str">
        <f>'R08賦集'!X86</f>
        <v> ¥ -11,910 </v>
      </c>
      <c r="AD61" s="45"/>
      <c r="AE61" s="45"/>
      <c r="AF61" s="45"/>
      <c r="AG61" s="45"/>
      <c r="AH61" s="45"/>
      <c r="AI61" s="45"/>
      <c r="AJ61" s="45"/>
      <c r="AK61" s="45"/>
      <c r="AL61" s="45"/>
      <c r="AM61" s="45"/>
      <c r="AN61" s="45"/>
      <c r="AO61" s="45"/>
      <c r="AP61" s="45"/>
      <c r="AQ61" s="45"/>
      <c r="AR61" s="45"/>
      <c r="AS61" s="45"/>
      <c r="AT61" s="45"/>
      <c r="AU61" s="45"/>
      <c r="AV61" s="45"/>
      <c r="AW61" s="45"/>
    </row>
    <row r="62" ht="24.0" customHeight="1">
      <c r="C62" s="37"/>
      <c r="D62" s="45"/>
      <c r="E62" s="45"/>
      <c r="F62" s="45"/>
      <c r="G62" s="45"/>
      <c r="H62" s="45"/>
      <c r="I62" s="45"/>
      <c r="J62" s="686"/>
      <c r="K62" s="45"/>
      <c r="L62" s="45"/>
      <c r="M62" s="37"/>
      <c r="N62" s="45"/>
      <c r="O62" s="45"/>
      <c r="P62" s="45"/>
      <c r="Q62" s="45"/>
      <c r="R62" s="45"/>
      <c r="S62" s="45"/>
      <c r="T62" s="686"/>
      <c r="U62" s="45"/>
      <c r="V62" s="45"/>
      <c r="X62" s="701" t="str">
        <f>'R08賦集'!B87</f>
        <v>13</v>
      </c>
      <c r="Y62" s="701" t="str">
        <f>'R08賦集'!C87</f>
        <v>小巻 栄治</v>
      </c>
      <c r="Z62" s="703" t="str">
        <f>'R08賦集'!Q87</f>
        <v> ¥ 1,940 </v>
      </c>
      <c r="AA62" s="703" t="str">
        <f>'R08賦集'!S87</f>
        <v> ¥ 4,600 </v>
      </c>
      <c r="AB62" s="703" t="str">
        <f>'R08賦集'!W87</f>
        <v> ¥ 4,640 </v>
      </c>
      <c r="AC62" s="703" t="str">
        <f>'R08賦集'!X87</f>
        <v> ¥ 11,180 </v>
      </c>
      <c r="AD62" s="45"/>
      <c r="AE62" s="45"/>
      <c r="AF62" s="45"/>
      <c r="AG62" s="45"/>
      <c r="AH62" s="45"/>
      <c r="AI62" s="45"/>
      <c r="AJ62" s="45"/>
      <c r="AK62" s="45"/>
      <c r="AL62" s="45"/>
      <c r="AM62" s="45"/>
      <c r="AN62" s="45"/>
      <c r="AO62" s="45"/>
      <c r="AP62" s="45"/>
      <c r="AQ62" s="45"/>
      <c r="AR62" s="45"/>
      <c r="AS62" s="45"/>
      <c r="AT62" s="45"/>
      <c r="AU62" s="45"/>
      <c r="AV62" s="45"/>
      <c r="AW62" s="45"/>
    </row>
    <row r="63" ht="24.0" customHeight="1">
      <c r="C63" s="37"/>
      <c r="D63" s="45"/>
      <c r="E63" s="45"/>
      <c r="F63" s="45"/>
      <c r="G63" s="45"/>
      <c r="H63" s="45"/>
      <c r="I63" s="45"/>
      <c r="J63" s="686"/>
      <c r="K63" s="45"/>
      <c r="L63" s="45"/>
      <c r="M63" s="37"/>
      <c r="N63" s="45"/>
      <c r="O63" s="45"/>
      <c r="P63" s="45"/>
      <c r="Q63" s="45"/>
      <c r="R63" s="45"/>
      <c r="S63" s="45"/>
      <c r="T63" s="686"/>
      <c r="U63" s="45"/>
      <c r="V63" s="45"/>
      <c r="X63" s="701" t="str">
        <f>'R08賦集'!B88</f>
        <v>14</v>
      </c>
      <c r="Y63" s="701" t="str">
        <f>'R08賦集'!C88</f>
        <v>小巻 美彦</v>
      </c>
      <c r="Z63" s="703" t="str">
        <f>'R08賦集'!Q88</f>
        <v> ¥ 2,430 </v>
      </c>
      <c r="AA63" s="703" t="str">
        <f>'R08賦集'!S88</f>
        <v> ¥ -10,740 </v>
      </c>
      <c r="AB63" s="703" t="str">
        <f>'R08賦集'!W88</f>
        <v> ¥ 5,680 </v>
      </c>
      <c r="AC63" s="703" t="str">
        <f>'R08賦集'!X88</f>
        <v> ¥ -2,630 </v>
      </c>
      <c r="AD63" s="45"/>
      <c r="AE63" s="45"/>
      <c r="AF63" s="45"/>
      <c r="AG63" s="45"/>
      <c r="AH63" s="45"/>
      <c r="AI63" s="45"/>
      <c r="AJ63" s="45"/>
      <c r="AK63" s="45"/>
      <c r="AL63" s="45"/>
      <c r="AM63" s="45"/>
      <c r="AN63" s="45"/>
      <c r="AO63" s="45"/>
      <c r="AP63" s="45"/>
      <c r="AQ63" s="45"/>
      <c r="AR63" s="45"/>
      <c r="AS63" s="45"/>
      <c r="AT63" s="45"/>
      <c r="AU63" s="45"/>
      <c r="AV63" s="45"/>
      <c r="AW63" s="45"/>
    </row>
    <row r="64" ht="24.0" customHeight="1">
      <c r="C64" s="37"/>
      <c r="D64" s="45"/>
      <c r="E64" s="45"/>
      <c r="F64" s="45"/>
      <c r="G64" s="45"/>
      <c r="H64" s="45"/>
      <c r="I64" s="45"/>
      <c r="J64" s="686"/>
      <c r="K64" s="45"/>
      <c r="L64" s="45"/>
      <c r="M64" s="37"/>
      <c r="N64" s="45"/>
      <c r="O64" s="45"/>
      <c r="P64" s="45"/>
      <c r="Q64" s="45"/>
      <c r="R64" s="45"/>
      <c r="S64" s="45"/>
      <c r="T64" s="686"/>
      <c r="U64" s="45"/>
      <c r="V64" s="45"/>
      <c r="X64" s="701" t="str">
        <f>'R08賦集'!B89</f>
        <v>15</v>
      </c>
      <c r="Y64" s="701" t="str">
        <f>'R08賦集'!C89</f>
        <v>重田 正史</v>
      </c>
      <c r="Z64" s="703" t="str">
        <f>'R08賦集'!Q89</f>
        <v> ¥ - </v>
      </c>
      <c r="AA64" s="703" t="str">
        <f>'R08賦集'!S89</f>
        <v> ¥ 270 </v>
      </c>
      <c r="AB64" s="703" t="str">
        <f>'R08賦集'!W89</f>
        <v> ¥ 500 </v>
      </c>
      <c r="AC64" s="703" t="str">
        <f>'R08賦集'!X89</f>
        <v> ¥ 770 </v>
      </c>
      <c r="AD64" s="45"/>
      <c r="AE64" s="45"/>
      <c r="AF64" s="45"/>
      <c r="AG64" s="45"/>
      <c r="AH64" s="45"/>
      <c r="AI64" s="45"/>
      <c r="AJ64" s="45"/>
      <c r="AK64" s="45"/>
      <c r="AL64" s="45"/>
      <c r="AM64" s="45"/>
      <c r="AN64" s="45"/>
      <c r="AO64" s="45"/>
      <c r="AP64" s="45"/>
      <c r="AQ64" s="45"/>
      <c r="AR64" s="45"/>
      <c r="AS64" s="45"/>
      <c r="AT64" s="45"/>
      <c r="AU64" s="45"/>
      <c r="AV64" s="45"/>
      <c r="AW64" s="45"/>
    </row>
    <row r="65" ht="24.0" customHeight="1">
      <c r="C65" s="37"/>
      <c r="D65" s="45"/>
      <c r="E65" s="45"/>
      <c r="F65" s="45"/>
      <c r="G65" s="45"/>
      <c r="H65" s="45"/>
      <c r="I65" s="45"/>
      <c r="J65" s="686"/>
      <c r="K65" s="45"/>
      <c r="L65" s="45"/>
      <c r="M65" s="37"/>
      <c r="N65" s="45"/>
      <c r="O65" s="45"/>
      <c r="P65" s="45"/>
      <c r="Q65" s="45"/>
      <c r="R65" s="45"/>
      <c r="S65" s="45"/>
      <c r="T65" s="686"/>
      <c r="U65" s="45"/>
      <c r="V65" s="45"/>
      <c r="X65" s="701" t="str">
        <f>'R08賦集'!B90</f>
        <v>16</v>
      </c>
      <c r="Y65" s="701" t="str">
        <f>'R08賦集'!C90</f>
        <v>渋谷 誉(イネ)</v>
      </c>
      <c r="Z65" s="703" t="str">
        <f>'R08賦集'!Q90</f>
        <v> ¥ - </v>
      </c>
      <c r="AA65" s="703" t="str">
        <f>'R08賦集'!S90</f>
        <v> ¥ 1,430 </v>
      </c>
      <c r="AB65" s="703" t="str">
        <f>'R08賦集'!W90</f>
        <v> ¥ 1,780 </v>
      </c>
      <c r="AC65" s="703" t="str">
        <f>'R08賦集'!X90</f>
        <v> ¥ 3,210 </v>
      </c>
      <c r="AD65" s="45"/>
      <c r="AE65" s="45"/>
      <c r="AF65" s="45"/>
      <c r="AG65" s="45"/>
      <c r="AH65" s="45"/>
      <c r="AI65" s="45"/>
      <c r="AJ65" s="45"/>
      <c r="AK65" s="45"/>
      <c r="AL65" s="45"/>
      <c r="AM65" s="45"/>
      <c r="AN65" s="45"/>
      <c r="AO65" s="45"/>
      <c r="AP65" s="45"/>
      <c r="AQ65" s="45"/>
      <c r="AR65" s="45"/>
      <c r="AS65" s="45"/>
      <c r="AT65" s="45"/>
      <c r="AU65" s="45"/>
      <c r="AV65" s="45"/>
      <c r="AW65" s="45"/>
    </row>
    <row r="66" ht="24.0" customHeight="1">
      <c r="C66" s="37"/>
      <c r="D66" s="45"/>
      <c r="E66" s="45"/>
      <c r="F66" s="45"/>
      <c r="G66" s="45"/>
      <c r="H66" s="45"/>
      <c r="I66" s="45"/>
      <c r="J66" s="686"/>
      <c r="K66" s="45"/>
      <c r="L66" s="45"/>
      <c r="M66" s="37"/>
      <c r="N66" s="45"/>
      <c r="O66" s="45"/>
      <c r="P66" s="45"/>
      <c r="Q66" s="45"/>
      <c r="R66" s="45"/>
      <c r="S66" s="45"/>
      <c r="T66" s="686"/>
      <c r="U66" s="45"/>
      <c r="V66" s="45"/>
      <c r="X66" s="701" t="str">
        <f>'R08賦集'!B91</f>
        <v>17</v>
      </c>
      <c r="Y66" s="701" t="str">
        <f>'R08賦集'!C91</f>
        <v>渋谷 悦子</v>
      </c>
      <c r="Z66" s="703" t="str">
        <f>'R08賦集'!Q91</f>
        <v> ¥ 1,520 </v>
      </c>
      <c r="AA66" s="703" t="str">
        <f>'R08賦集'!S91</f>
        <v> ¥ 2,980 </v>
      </c>
      <c r="AB66" s="703" t="str">
        <f>'R08賦集'!W91</f>
        <v> ¥ 7,690 </v>
      </c>
      <c r="AC66" s="703" t="str">
        <f>'R08賦集'!X91</f>
        <v> ¥ 12,190 </v>
      </c>
      <c r="AD66" s="45"/>
      <c r="AE66" s="45"/>
      <c r="AF66" s="45"/>
      <c r="AG66" s="45"/>
      <c r="AH66" s="45"/>
      <c r="AI66" s="45"/>
      <c r="AJ66" s="45"/>
      <c r="AK66" s="45"/>
      <c r="AL66" s="45"/>
      <c r="AM66" s="45"/>
      <c r="AN66" s="45"/>
      <c r="AO66" s="45"/>
      <c r="AP66" s="45"/>
      <c r="AQ66" s="45"/>
      <c r="AR66" s="45"/>
      <c r="AS66" s="45"/>
      <c r="AT66" s="45"/>
      <c r="AU66" s="45"/>
      <c r="AV66" s="45"/>
      <c r="AW66" s="45"/>
    </row>
    <row r="67" ht="24.0" customHeight="1">
      <c r="C67" s="37"/>
      <c r="D67" s="45"/>
      <c r="E67" s="45"/>
      <c r="F67" s="45"/>
      <c r="G67" s="45"/>
      <c r="H67" s="45"/>
      <c r="I67" s="45"/>
      <c r="J67" s="686"/>
      <c r="K67" s="45"/>
      <c r="L67" s="45"/>
      <c r="M67" s="37"/>
      <c r="N67" s="45"/>
      <c r="O67" s="45"/>
      <c r="P67" s="45"/>
      <c r="Q67" s="45"/>
      <c r="R67" s="45"/>
      <c r="S67" s="45"/>
      <c r="T67" s="686"/>
      <c r="U67" s="45"/>
      <c r="V67" s="45"/>
      <c r="X67" s="701" t="str">
        <f>'R08賦集'!B92</f>
        <v>18</v>
      </c>
      <c r="Y67" s="701" t="str">
        <f>'R08賦集'!C92</f>
        <v>渋谷 和男</v>
      </c>
      <c r="Z67" s="703" t="str">
        <f>'R08賦集'!Q92</f>
        <v> ¥ - </v>
      </c>
      <c r="AA67" s="703" t="str">
        <f>'R08賦集'!S92</f>
        <v> ¥ - </v>
      </c>
      <c r="AB67" s="703" t="str">
        <f>'R08賦集'!W92</f>
        <v> ¥ 500 </v>
      </c>
      <c r="AC67" s="703" t="str">
        <f>'R08賦集'!X92</f>
        <v> ¥ 500 </v>
      </c>
      <c r="AD67" s="45"/>
      <c r="AE67" s="45"/>
      <c r="AF67" s="45"/>
      <c r="AG67" s="45"/>
      <c r="AH67" s="45"/>
      <c r="AI67" s="45"/>
      <c r="AJ67" s="45"/>
      <c r="AK67" s="45"/>
      <c r="AL67" s="45"/>
      <c r="AM67" s="45"/>
      <c r="AN67" s="45"/>
      <c r="AO67" s="45"/>
      <c r="AP67" s="45"/>
      <c r="AQ67" s="45"/>
      <c r="AR67" s="45"/>
      <c r="AS67" s="45"/>
      <c r="AT67" s="45"/>
      <c r="AU67" s="45"/>
      <c r="AV67" s="45"/>
      <c r="AW67" s="45"/>
    </row>
    <row r="68" ht="24.0" customHeight="1">
      <c r="C68" s="37"/>
      <c r="D68" s="45"/>
      <c r="E68" s="45"/>
      <c r="F68" s="45"/>
      <c r="G68" s="45"/>
      <c r="H68" s="45"/>
      <c r="I68" s="45"/>
      <c r="J68" s="686"/>
      <c r="K68" s="45"/>
      <c r="L68" s="45"/>
      <c r="M68" s="37"/>
      <c r="N68" s="45"/>
      <c r="O68" s="45"/>
      <c r="P68" s="45"/>
      <c r="Q68" s="45"/>
      <c r="R68" s="45"/>
      <c r="S68" s="45"/>
      <c r="T68" s="686"/>
      <c r="U68" s="45"/>
      <c r="V68" s="45"/>
      <c r="X68" s="701" t="str">
        <f>'R08賦集'!B93</f>
        <v>19</v>
      </c>
      <c r="Y68" s="701" t="str">
        <f>'R08賦集'!C93</f>
        <v>渋谷 重憲(精一)</v>
      </c>
      <c r="Z68" s="703" t="str">
        <f>'R08賦集'!Q93</f>
        <v> ¥ 3,870 </v>
      </c>
      <c r="AA68" s="703" t="str">
        <f>'R08賦集'!S93</f>
        <v> ¥ -54,180 </v>
      </c>
      <c r="AB68" s="703" t="str">
        <f>'R08賦集'!W93</f>
        <v> ¥ 12,300 </v>
      </c>
      <c r="AC68" s="703" t="str">
        <f>'R08賦集'!X93</f>
        <v> ¥ -38,010 </v>
      </c>
      <c r="AD68" s="45"/>
      <c r="AE68" s="45"/>
      <c r="AF68" s="45"/>
      <c r="AG68" s="45"/>
      <c r="AH68" s="45"/>
      <c r="AI68" s="45"/>
      <c r="AJ68" s="45"/>
      <c r="AK68" s="45"/>
      <c r="AL68" s="45"/>
      <c r="AM68" s="45"/>
      <c r="AN68" s="45"/>
      <c r="AO68" s="45"/>
      <c r="AP68" s="45"/>
      <c r="AQ68" s="45"/>
      <c r="AR68" s="45"/>
      <c r="AS68" s="45"/>
      <c r="AT68" s="45"/>
      <c r="AU68" s="45"/>
      <c r="AV68" s="45"/>
      <c r="AW68" s="45"/>
    </row>
    <row r="69" ht="24.0" customHeight="1">
      <c r="C69" s="37"/>
      <c r="D69" s="45"/>
      <c r="E69" s="45"/>
      <c r="F69" s="45"/>
      <c r="G69" s="45"/>
      <c r="H69" s="45"/>
      <c r="I69" s="45"/>
      <c r="J69" s="686"/>
      <c r="K69" s="45"/>
      <c r="L69" s="45"/>
      <c r="M69" s="37"/>
      <c r="N69" s="45"/>
      <c r="O69" s="45"/>
      <c r="P69" s="45"/>
      <c r="Q69" s="45"/>
      <c r="R69" s="45"/>
      <c r="S69" s="45"/>
      <c r="T69" s="686"/>
      <c r="U69" s="45"/>
      <c r="V69" s="45"/>
      <c r="X69" s="701" t="str">
        <f>'R08賦集'!B94</f>
        <v>20</v>
      </c>
      <c r="Y69" s="701" t="str">
        <f>'R08賦集'!C94</f>
        <v>澁谷 真一</v>
      </c>
      <c r="Z69" s="703" t="str">
        <f>'R08賦集'!Q94</f>
        <v> ¥ - </v>
      </c>
      <c r="AA69" s="703" t="str">
        <f>'R08賦集'!S94</f>
        <v> ¥ -32,020 </v>
      </c>
      <c r="AB69" s="703" t="str">
        <f>'R08賦集'!W94</f>
        <v> ¥ 5,880 </v>
      </c>
      <c r="AC69" s="703" t="str">
        <f>'R08賦集'!X94</f>
        <v> ¥ -26,140 </v>
      </c>
      <c r="AD69" s="45"/>
      <c r="AE69" s="45"/>
      <c r="AF69" s="45"/>
      <c r="AG69" s="45"/>
      <c r="AH69" s="45"/>
      <c r="AI69" s="45"/>
      <c r="AJ69" s="45"/>
      <c r="AK69" s="45"/>
      <c r="AL69" s="45"/>
      <c r="AM69" s="45"/>
      <c r="AN69" s="45"/>
      <c r="AO69" s="45"/>
      <c r="AP69" s="45"/>
      <c r="AQ69" s="45"/>
      <c r="AR69" s="45"/>
      <c r="AS69" s="45"/>
      <c r="AT69" s="45"/>
      <c r="AU69" s="45"/>
      <c r="AV69" s="45"/>
      <c r="AW69" s="45"/>
    </row>
    <row r="70" ht="24.0" customHeight="1">
      <c r="C70" s="37"/>
      <c r="D70" s="45"/>
      <c r="E70" s="45"/>
      <c r="F70" s="45"/>
      <c r="G70" s="45"/>
      <c r="H70" s="45"/>
      <c r="I70" s="45"/>
      <c r="J70" s="686"/>
      <c r="K70" s="45"/>
      <c r="L70" s="45"/>
      <c r="M70" s="37"/>
      <c r="N70" s="45"/>
      <c r="O70" s="45"/>
      <c r="P70" s="45"/>
      <c r="Q70" s="45"/>
      <c r="R70" s="45"/>
      <c r="S70" s="45"/>
      <c r="T70" s="686"/>
      <c r="U70" s="45"/>
      <c r="V70" s="45"/>
      <c r="X70" s="701" t="str">
        <f>'R08賦集'!B95</f>
        <v>21</v>
      </c>
      <c r="Y70" s="701" t="str">
        <f>'R08賦集'!C95</f>
        <v>澁谷 孝之</v>
      </c>
      <c r="Z70" s="703" t="str">
        <f>'R08賦集'!Q95</f>
        <v> ¥ 1,120 </v>
      </c>
      <c r="AA70" s="703" t="str">
        <f>'R08賦集'!S95</f>
        <v> ¥ 6,060 </v>
      </c>
      <c r="AB70" s="703" t="str">
        <f>'R08賦集'!W95</f>
        <v> ¥ 500 </v>
      </c>
      <c r="AC70" s="703" t="str">
        <f>'R08賦集'!X95</f>
        <v> ¥ 7,680 </v>
      </c>
      <c r="AD70" s="45"/>
      <c r="AE70" s="45"/>
      <c r="AF70" s="45"/>
      <c r="AG70" s="45"/>
      <c r="AH70" s="45"/>
      <c r="AI70" s="45"/>
      <c r="AJ70" s="45"/>
      <c r="AK70" s="45"/>
      <c r="AL70" s="45"/>
      <c r="AM70" s="45"/>
      <c r="AN70" s="45"/>
      <c r="AO70" s="45"/>
      <c r="AP70" s="45"/>
      <c r="AQ70" s="45"/>
      <c r="AR70" s="45"/>
      <c r="AS70" s="45"/>
      <c r="AT70" s="45"/>
      <c r="AU70" s="45"/>
      <c r="AV70" s="45"/>
      <c r="AW70" s="45"/>
    </row>
    <row r="71" ht="24.0" customHeight="1">
      <c r="C71" s="37"/>
      <c r="D71" s="45"/>
      <c r="E71" s="45"/>
      <c r="F71" s="45"/>
      <c r="G71" s="45"/>
      <c r="H71" s="45"/>
      <c r="I71" s="45"/>
      <c r="J71" s="686"/>
      <c r="K71" s="45"/>
      <c r="L71" s="45"/>
      <c r="M71" s="37"/>
      <c r="N71" s="45"/>
      <c r="O71" s="45"/>
      <c r="P71" s="45"/>
      <c r="Q71" s="45"/>
      <c r="R71" s="45"/>
      <c r="S71" s="45"/>
      <c r="T71" s="686"/>
      <c r="U71" s="45"/>
      <c r="V71" s="45"/>
      <c r="X71" s="701" t="str">
        <f>'R08賦集'!B96</f>
        <v>22</v>
      </c>
      <c r="Y71" s="701" t="str">
        <f>'R08賦集'!C96</f>
        <v>渋谷 彰彦</v>
      </c>
      <c r="Z71" s="703" t="str">
        <f>'R08賦集'!Q96</f>
        <v> ¥ - </v>
      </c>
      <c r="AA71" s="703" t="str">
        <f>'R08賦集'!S96</f>
        <v> ¥ 510 </v>
      </c>
      <c r="AB71" s="703" t="str">
        <f>'R08賦集'!W96</f>
        <v> ¥ 960 </v>
      </c>
      <c r="AC71" s="703" t="str">
        <f>'R08賦集'!X96</f>
        <v> ¥ 1,470 </v>
      </c>
      <c r="AD71" s="45"/>
      <c r="AE71" s="45"/>
      <c r="AF71" s="45"/>
      <c r="AG71" s="45"/>
      <c r="AH71" s="45"/>
      <c r="AI71" s="45"/>
      <c r="AJ71" s="45"/>
      <c r="AK71" s="45"/>
      <c r="AL71" s="45"/>
      <c r="AM71" s="45"/>
      <c r="AN71" s="45"/>
      <c r="AO71" s="45"/>
      <c r="AP71" s="45"/>
      <c r="AQ71" s="45"/>
      <c r="AR71" s="45"/>
      <c r="AS71" s="45"/>
      <c r="AT71" s="45"/>
      <c r="AU71" s="45"/>
      <c r="AV71" s="45"/>
      <c r="AW71" s="45"/>
    </row>
    <row r="72" ht="24.0" customHeight="1">
      <c r="C72" s="37"/>
      <c r="D72" s="45"/>
      <c r="E72" s="45"/>
      <c r="F72" s="45"/>
      <c r="G72" s="45"/>
      <c r="H72" s="45"/>
      <c r="I72" s="45"/>
      <c r="J72" s="686"/>
      <c r="K72" s="45"/>
      <c r="L72" s="45"/>
      <c r="M72" s="37"/>
      <c r="N72" s="45"/>
      <c r="O72" s="45"/>
      <c r="P72" s="45"/>
      <c r="Q72" s="45"/>
      <c r="R72" s="45"/>
      <c r="S72" s="45"/>
      <c r="T72" s="686"/>
      <c r="U72" s="45"/>
      <c r="V72" s="45"/>
      <c r="X72" s="701" t="str">
        <f>'R08賦集'!B97</f>
        <v>23</v>
      </c>
      <c r="Y72" s="701" t="str">
        <f>'R08賦集'!C97</f>
        <v>渋谷 洋一</v>
      </c>
      <c r="Z72" s="703" t="str">
        <f>'R08賦集'!Q97</f>
        <v> ¥ - </v>
      </c>
      <c r="AA72" s="703" t="str">
        <f>'R08賦集'!S97</f>
        <v> ¥ 3,800 </v>
      </c>
      <c r="AB72" s="703" t="str">
        <f>'R08賦集'!W97</f>
        <v> ¥ 10,970 </v>
      </c>
      <c r="AC72" s="703" t="str">
        <f>'R08賦集'!X97</f>
        <v> ¥ 14,770 </v>
      </c>
      <c r="AD72" s="45"/>
      <c r="AE72" s="45"/>
      <c r="AF72" s="45"/>
      <c r="AG72" s="45"/>
      <c r="AH72" s="45"/>
      <c r="AI72" s="45"/>
      <c r="AJ72" s="45"/>
      <c r="AK72" s="45"/>
      <c r="AL72" s="45"/>
      <c r="AM72" s="45"/>
      <c r="AN72" s="45"/>
      <c r="AO72" s="45"/>
      <c r="AP72" s="45"/>
      <c r="AQ72" s="45"/>
      <c r="AR72" s="45"/>
      <c r="AS72" s="45"/>
      <c r="AT72" s="45"/>
      <c r="AU72" s="45"/>
      <c r="AV72" s="45"/>
      <c r="AW72" s="45"/>
    </row>
    <row r="73" ht="24.0" customHeight="1">
      <c r="C73" s="37"/>
      <c r="D73" s="45"/>
      <c r="E73" s="45"/>
      <c r="F73" s="45"/>
      <c r="G73" s="45"/>
      <c r="H73" s="45"/>
      <c r="I73" s="45"/>
      <c r="J73" s="686"/>
      <c r="K73" s="45"/>
      <c r="L73" s="45"/>
      <c r="M73" s="37"/>
      <c r="N73" s="45"/>
      <c r="O73" s="45"/>
      <c r="P73" s="45"/>
      <c r="Q73" s="45"/>
      <c r="R73" s="45"/>
      <c r="S73" s="45"/>
      <c r="T73" s="686"/>
      <c r="U73" s="45"/>
      <c r="V73" s="45"/>
      <c r="X73" s="701" t="str">
        <f>'R08賦集'!B98</f>
        <v>24</v>
      </c>
      <c r="Y73" s="701" t="str">
        <f>'R08賦集'!C98</f>
        <v>鈴木 キヨ江</v>
      </c>
      <c r="Z73" s="703" t="str">
        <f>'R08賦集'!Q98</f>
        <v> ¥ - </v>
      </c>
      <c r="AA73" s="703" t="str">
        <f>'R08賦集'!S98</f>
        <v> ¥ - </v>
      </c>
      <c r="AB73" s="703" t="str">
        <f>'R08賦集'!W98</f>
        <v> ¥ 500 </v>
      </c>
      <c r="AC73" s="703" t="str">
        <f>'R08賦集'!X98</f>
        <v> ¥ 500 </v>
      </c>
      <c r="AD73" s="45"/>
      <c r="AE73" s="45"/>
      <c r="AF73" s="45"/>
      <c r="AG73" s="45"/>
      <c r="AH73" s="45"/>
      <c r="AI73" s="45"/>
      <c r="AJ73" s="45"/>
      <c r="AK73" s="45"/>
      <c r="AL73" s="45"/>
      <c r="AM73" s="45"/>
      <c r="AN73" s="45"/>
      <c r="AO73" s="45"/>
      <c r="AP73" s="45"/>
      <c r="AQ73" s="45"/>
      <c r="AR73" s="45"/>
      <c r="AS73" s="45"/>
      <c r="AT73" s="45"/>
      <c r="AU73" s="45"/>
      <c r="AV73" s="45"/>
      <c r="AW73" s="45"/>
    </row>
    <row r="74" ht="24.0" customHeight="1">
      <c r="C74" s="37"/>
      <c r="D74" s="45"/>
      <c r="E74" s="45"/>
      <c r="F74" s="45"/>
      <c r="G74" s="45"/>
      <c r="H74" s="45"/>
      <c r="I74" s="45"/>
      <c r="J74" s="686"/>
      <c r="K74" s="45"/>
      <c r="L74" s="45"/>
      <c r="M74" s="37"/>
      <c r="N74" s="45"/>
      <c r="O74" s="45"/>
      <c r="P74" s="45"/>
      <c r="Q74" s="45"/>
      <c r="R74" s="45"/>
      <c r="S74" s="45"/>
      <c r="T74" s="686"/>
      <c r="U74" s="45"/>
      <c r="V74" s="45"/>
      <c r="X74" s="701" t="str">
        <f>'R08賦集'!B99</f>
        <v>25</v>
      </c>
      <c r="Y74" s="701" t="str">
        <f>'R08賦集'!C99</f>
        <v>芹澤 智</v>
      </c>
      <c r="Z74" s="703" t="str">
        <f>'R08賦集'!Q99</f>
        <v> ¥ 9,690 </v>
      </c>
      <c r="AA74" s="703" t="str">
        <f>'R08賦集'!S99</f>
        <v> ¥ -7,440 </v>
      </c>
      <c r="AB74" s="703" t="str">
        <f>'R08賦集'!W99</f>
        <v> ¥ 24,870 </v>
      </c>
      <c r="AC74" s="703" t="str">
        <f>'R08賦集'!X99</f>
        <v> ¥ 27,120 </v>
      </c>
      <c r="AD74" s="45"/>
      <c r="AE74" s="45"/>
      <c r="AF74" s="45"/>
      <c r="AG74" s="45"/>
      <c r="AH74" s="45"/>
      <c r="AI74" s="45"/>
      <c r="AJ74" s="45"/>
      <c r="AK74" s="45"/>
      <c r="AL74" s="45"/>
      <c r="AM74" s="45"/>
      <c r="AN74" s="45"/>
      <c r="AO74" s="45"/>
      <c r="AP74" s="45"/>
      <c r="AQ74" s="45"/>
      <c r="AR74" s="45"/>
      <c r="AS74" s="45"/>
      <c r="AT74" s="45"/>
      <c r="AU74" s="45"/>
      <c r="AV74" s="45"/>
      <c r="AW74" s="45"/>
    </row>
    <row r="75" ht="24.0" customHeight="1">
      <c r="C75" s="37"/>
      <c r="D75" s="45"/>
      <c r="E75" s="45"/>
      <c r="F75" s="45"/>
      <c r="G75" s="45"/>
      <c r="H75" s="45"/>
      <c r="I75" s="45"/>
      <c r="J75" s="686"/>
      <c r="K75" s="45"/>
      <c r="L75" s="45"/>
      <c r="M75" s="37"/>
      <c r="N75" s="45"/>
      <c r="O75" s="45"/>
      <c r="P75" s="45"/>
      <c r="Q75" s="45"/>
      <c r="R75" s="45"/>
      <c r="S75" s="45"/>
      <c r="T75" s="686"/>
      <c r="U75" s="45"/>
      <c r="V75" s="45"/>
      <c r="X75" s="701" t="str">
        <f>'R08賦集'!B100</f>
        <v>26</v>
      </c>
      <c r="Y75" s="701" t="str">
        <f>'R08賦集'!C100</f>
        <v>芹澤 修一</v>
      </c>
      <c r="Z75" s="703" t="str">
        <f>'R08賦集'!Q100</f>
        <v> ¥ 13,830 </v>
      </c>
      <c r="AA75" s="703" t="str">
        <f>'R08賦集'!S100</f>
        <v> ¥ 17,240 </v>
      </c>
      <c r="AB75" s="703" t="str">
        <f>'R08賦集'!W100</f>
        <v> ¥ 29,950 </v>
      </c>
      <c r="AC75" s="703" t="str">
        <f>'R08賦集'!X100</f>
        <v> ¥ 61,020 </v>
      </c>
      <c r="AD75" s="45"/>
      <c r="AE75" s="45"/>
      <c r="AF75" s="45"/>
      <c r="AG75" s="45"/>
      <c r="AH75" s="45"/>
      <c r="AI75" s="45"/>
      <c r="AJ75" s="45"/>
      <c r="AK75" s="45"/>
      <c r="AL75" s="45"/>
      <c r="AM75" s="45"/>
      <c r="AN75" s="45"/>
      <c r="AO75" s="45"/>
      <c r="AP75" s="45"/>
      <c r="AQ75" s="45"/>
      <c r="AR75" s="45"/>
      <c r="AS75" s="45"/>
      <c r="AT75" s="45"/>
      <c r="AU75" s="45"/>
      <c r="AV75" s="45"/>
      <c r="AW75" s="45"/>
    </row>
    <row r="76" ht="24.0" customHeight="1">
      <c r="C76" s="37"/>
      <c r="D76" s="45"/>
      <c r="E76" s="45"/>
      <c r="F76" s="45"/>
      <c r="G76" s="45"/>
      <c r="H76" s="45"/>
      <c r="I76" s="45"/>
      <c r="J76" s="686"/>
      <c r="K76" s="45"/>
      <c r="L76" s="45"/>
      <c r="M76" s="37"/>
      <c r="N76" s="45"/>
      <c r="O76" s="45"/>
      <c r="P76" s="45"/>
      <c r="Q76" s="45"/>
      <c r="R76" s="45"/>
      <c r="S76" s="45"/>
      <c r="T76" s="686"/>
      <c r="U76" s="45"/>
      <c r="V76" s="45"/>
      <c r="X76" s="701" t="str">
        <f>'R08賦集'!B101</f>
        <v>27</v>
      </c>
      <c r="Y76" s="701" t="str">
        <f>'R08賦集'!C101</f>
        <v>芹澤 幸雄</v>
      </c>
      <c r="Z76" s="703" t="str">
        <f>'R08賦集'!Q101</f>
        <v> ¥ 10,010 </v>
      </c>
      <c r="AA76" s="703" t="str">
        <f>'R08賦集'!S101</f>
        <v> ¥ 14,390 </v>
      </c>
      <c r="AB76" s="703" t="str">
        <f>'R08賦集'!W101</f>
        <v> ¥ 32,830 </v>
      </c>
      <c r="AC76" s="703" t="str">
        <f>'R08賦集'!X101</f>
        <v> ¥ 57,230 </v>
      </c>
      <c r="AD76" s="45"/>
      <c r="AE76" s="45"/>
      <c r="AF76" s="45"/>
      <c r="AG76" s="45"/>
      <c r="AH76" s="45"/>
      <c r="AI76" s="45"/>
      <c r="AJ76" s="45"/>
      <c r="AK76" s="45"/>
      <c r="AL76" s="45"/>
      <c r="AM76" s="45"/>
      <c r="AN76" s="45"/>
      <c r="AO76" s="45"/>
      <c r="AP76" s="45"/>
      <c r="AQ76" s="45"/>
      <c r="AR76" s="45"/>
      <c r="AS76" s="45"/>
      <c r="AT76" s="45"/>
      <c r="AU76" s="45"/>
      <c r="AV76" s="45"/>
      <c r="AW76" s="45"/>
    </row>
    <row r="77" ht="24.0" customHeight="1">
      <c r="C77" s="37"/>
      <c r="D77" s="45"/>
      <c r="E77" s="45"/>
      <c r="F77" s="45"/>
      <c r="G77" s="45"/>
      <c r="H77" s="45"/>
      <c r="I77" s="45"/>
      <c r="J77" s="686"/>
      <c r="K77" s="45"/>
      <c r="L77" s="45"/>
      <c r="M77" s="37"/>
      <c r="N77" s="45"/>
      <c r="O77" s="45"/>
      <c r="P77" s="45"/>
      <c r="Q77" s="45"/>
      <c r="R77" s="45"/>
      <c r="S77" s="45"/>
      <c r="T77" s="686"/>
      <c r="U77" s="45"/>
      <c r="V77" s="45"/>
      <c r="X77" s="701" t="str">
        <f>'R08賦集'!B102</f>
        <v>28</v>
      </c>
      <c r="Y77" s="701" t="str">
        <f>'R08賦集'!C102</f>
        <v>坪井 正興</v>
      </c>
      <c r="Z77" s="703" t="str">
        <f>'R08賦集'!Q102</f>
        <v> ¥ 4,630 </v>
      </c>
      <c r="AA77" s="703" t="str">
        <f>'R08賦集'!S102</f>
        <v> ¥ -6,200 </v>
      </c>
      <c r="AB77" s="703" t="str">
        <f>'R08賦集'!W102</f>
        <v> ¥ 14,960 </v>
      </c>
      <c r="AC77" s="703" t="str">
        <f>'R08賦集'!X102</f>
        <v> ¥ 13,390 </v>
      </c>
      <c r="AD77" s="45"/>
      <c r="AE77" s="45"/>
      <c r="AF77" s="45"/>
      <c r="AG77" s="45"/>
      <c r="AH77" s="45"/>
      <c r="AI77" s="45"/>
      <c r="AJ77" s="45"/>
      <c r="AK77" s="45"/>
      <c r="AL77" s="45"/>
      <c r="AM77" s="45"/>
      <c r="AN77" s="45"/>
      <c r="AO77" s="45"/>
      <c r="AP77" s="45"/>
      <c r="AQ77" s="45"/>
      <c r="AR77" s="45"/>
      <c r="AS77" s="45"/>
      <c r="AT77" s="45"/>
      <c r="AU77" s="45"/>
      <c r="AV77" s="45"/>
      <c r="AW77" s="45"/>
    </row>
    <row r="78" ht="24.0" customHeight="1">
      <c r="C78" s="37"/>
      <c r="D78" s="45"/>
      <c r="E78" s="45"/>
      <c r="F78" s="45"/>
      <c r="G78" s="45"/>
      <c r="H78" s="45"/>
      <c r="I78" s="45"/>
      <c r="J78" s="686"/>
      <c r="K78" s="45"/>
      <c r="L78" s="45"/>
      <c r="M78" s="37"/>
      <c r="N78" s="45"/>
      <c r="O78" s="45"/>
      <c r="P78" s="45"/>
      <c r="Q78" s="45"/>
      <c r="R78" s="45"/>
      <c r="S78" s="45"/>
      <c r="T78" s="686"/>
      <c r="U78" s="45"/>
      <c r="V78" s="45"/>
      <c r="X78" s="701" t="str">
        <f>'R08賦集'!B103</f>
        <v>29</v>
      </c>
      <c r="Y78" s="701" t="str">
        <f>'R08賦集'!C103</f>
        <v>坪井 正孝</v>
      </c>
      <c r="Z78" s="703" t="str">
        <f>'R08賦集'!Q103</f>
        <v> ¥ - </v>
      </c>
      <c r="AA78" s="703" t="str">
        <f>'R08賦集'!S103</f>
        <v> ¥ 990 </v>
      </c>
      <c r="AB78" s="703" t="str">
        <f>'R08賦集'!W103</f>
        <v> ¥ 1,390 </v>
      </c>
      <c r="AC78" s="703" t="str">
        <f>'R08賦集'!X103</f>
        <v> ¥ 2,380 </v>
      </c>
      <c r="AD78" s="45"/>
      <c r="AE78" s="45"/>
      <c r="AF78" s="45"/>
      <c r="AG78" s="45"/>
      <c r="AH78" s="45"/>
      <c r="AI78" s="45"/>
      <c r="AJ78" s="45"/>
      <c r="AK78" s="45"/>
      <c r="AL78" s="45"/>
      <c r="AM78" s="45"/>
      <c r="AN78" s="45"/>
      <c r="AO78" s="45"/>
      <c r="AP78" s="45"/>
      <c r="AQ78" s="45"/>
      <c r="AR78" s="45"/>
      <c r="AS78" s="45"/>
      <c r="AT78" s="45"/>
      <c r="AU78" s="45"/>
      <c r="AV78" s="45"/>
      <c r="AW78" s="45"/>
    </row>
    <row r="79" ht="24.0" customHeight="1">
      <c r="C79" s="37"/>
      <c r="D79" s="45"/>
      <c r="E79" s="45"/>
      <c r="F79" s="45"/>
      <c r="G79" s="45"/>
      <c r="H79" s="45"/>
      <c r="I79" s="45"/>
      <c r="J79" s="686"/>
      <c r="K79" s="45"/>
      <c r="L79" s="45"/>
      <c r="M79" s="37"/>
      <c r="N79" s="45"/>
      <c r="O79" s="45"/>
      <c r="P79" s="45"/>
      <c r="Q79" s="45"/>
      <c r="R79" s="45"/>
      <c r="S79" s="45"/>
      <c r="T79" s="686"/>
      <c r="U79" s="45"/>
      <c r="V79" s="45"/>
      <c r="X79" s="701" t="str">
        <f>'R08賦集'!B104</f>
        <v>30</v>
      </c>
      <c r="Y79" s="701" t="str">
        <f>'R08賦集'!C104</f>
        <v>沼田 尚男</v>
      </c>
      <c r="Z79" s="703" t="str">
        <f>'R08賦集'!Q104</f>
        <v> ¥ 240 </v>
      </c>
      <c r="AA79" s="703" t="str">
        <f>'R08賦集'!S104</f>
        <v> ¥ -16,860 </v>
      </c>
      <c r="AB79" s="703" t="str">
        <f>'R08賦集'!W104</f>
        <v> ¥ 2,410 </v>
      </c>
      <c r="AC79" s="703" t="str">
        <f>'R08賦集'!X104</f>
        <v> ¥ -14,210 </v>
      </c>
      <c r="AD79" s="45"/>
      <c r="AE79" s="45"/>
      <c r="AF79" s="45"/>
      <c r="AG79" s="45"/>
      <c r="AH79" s="45"/>
      <c r="AI79" s="45"/>
      <c r="AJ79" s="45"/>
      <c r="AK79" s="45"/>
      <c r="AL79" s="45"/>
      <c r="AM79" s="45"/>
      <c r="AN79" s="45"/>
      <c r="AO79" s="45"/>
      <c r="AP79" s="45"/>
      <c r="AQ79" s="45"/>
      <c r="AR79" s="45"/>
      <c r="AS79" s="45"/>
      <c r="AT79" s="45"/>
      <c r="AU79" s="45"/>
      <c r="AV79" s="45"/>
      <c r="AW79" s="45"/>
    </row>
    <row r="80" ht="24.0" customHeight="1">
      <c r="C80" s="37"/>
      <c r="D80" s="45"/>
      <c r="E80" s="45"/>
      <c r="F80" s="45"/>
      <c r="G80" s="45"/>
      <c r="H80" s="45"/>
      <c r="I80" s="45"/>
      <c r="J80" s="686"/>
      <c r="K80" s="45"/>
      <c r="L80" s="45"/>
      <c r="M80" s="37"/>
      <c r="N80" s="45"/>
      <c r="O80" s="45"/>
      <c r="P80" s="45"/>
      <c r="Q80" s="45"/>
      <c r="R80" s="45"/>
      <c r="S80" s="45"/>
      <c r="T80" s="686"/>
      <c r="U80" s="45"/>
      <c r="V80" s="45"/>
      <c r="X80" s="701" t="str">
        <f>'R08賦集'!B105</f>
        <v>31</v>
      </c>
      <c r="Y80" s="701" t="str">
        <f>'R08賦集'!C105</f>
        <v>沼田 洋一</v>
      </c>
      <c r="Z80" s="703" t="str">
        <f>'R08賦集'!Q105</f>
        <v> ¥ 7,940 </v>
      </c>
      <c r="AA80" s="703" t="str">
        <f>'R08賦集'!S105</f>
        <v> ¥ 8,760 </v>
      </c>
      <c r="AB80" s="703" t="str">
        <f>'R08賦集'!W105</f>
        <v> ¥ 19,700 </v>
      </c>
      <c r="AC80" s="703" t="str">
        <f>'R08賦集'!X105</f>
        <v> ¥ 36,400 </v>
      </c>
      <c r="AD80" s="45"/>
      <c r="AE80" s="45"/>
      <c r="AF80" s="45"/>
      <c r="AG80" s="45"/>
      <c r="AH80" s="45"/>
      <c r="AI80" s="45"/>
      <c r="AJ80" s="45"/>
      <c r="AK80" s="45"/>
      <c r="AL80" s="45"/>
      <c r="AM80" s="45"/>
      <c r="AN80" s="45"/>
      <c r="AO80" s="45"/>
      <c r="AP80" s="45"/>
      <c r="AQ80" s="45"/>
      <c r="AR80" s="45"/>
      <c r="AS80" s="45"/>
      <c r="AT80" s="45"/>
      <c r="AU80" s="45"/>
      <c r="AV80" s="45"/>
      <c r="AW80" s="45"/>
    </row>
    <row r="81" ht="24.0" customHeight="1">
      <c r="C81" s="37"/>
      <c r="D81" s="45"/>
      <c r="E81" s="45"/>
      <c r="F81" s="45"/>
      <c r="G81" s="45"/>
      <c r="H81" s="45"/>
      <c r="I81" s="45"/>
      <c r="J81" s="686"/>
      <c r="K81" s="45"/>
      <c r="L81" s="45"/>
      <c r="M81" s="37"/>
      <c r="N81" s="45"/>
      <c r="O81" s="45"/>
      <c r="P81" s="45"/>
      <c r="Q81" s="45"/>
      <c r="R81" s="45"/>
      <c r="S81" s="45"/>
      <c r="T81" s="686"/>
      <c r="U81" s="45"/>
      <c r="V81" s="45"/>
      <c r="X81" s="701" t="str">
        <f>'R08賦集'!B106</f>
        <v>32</v>
      </c>
      <c r="Y81" s="701" t="str">
        <f>'R08賦集'!C106</f>
        <v>原 トヨ子</v>
      </c>
      <c r="Z81" s="703" t="str">
        <f>'R08賦集'!Q106</f>
        <v> ¥ 3,250 </v>
      </c>
      <c r="AA81" s="703" t="str">
        <f>'R08賦集'!S106</f>
        <v> ¥ 10,640 </v>
      </c>
      <c r="AB81" s="703" t="str">
        <f>'R08賦集'!W106</f>
        <v> ¥ 3,950 </v>
      </c>
      <c r="AC81" s="703" t="str">
        <f>'R08賦集'!X106</f>
        <v> ¥ 17,840 </v>
      </c>
      <c r="AD81" s="45"/>
      <c r="AE81" s="45"/>
      <c r="AF81" s="45"/>
      <c r="AG81" s="45"/>
      <c r="AH81" s="45"/>
      <c r="AI81" s="45"/>
      <c r="AJ81" s="45"/>
      <c r="AK81" s="45"/>
      <c r="AL81" s="45"/>
      <c r="AM81" s="45"/>
      <c r="AN81" s="45"/>
      <c r="AO81" s="45"/>
      <c r="AP81" s="45"/>
      <c r="AQ81" s="45"/>
      <c r="AR81" s="45"/>
      <c r="AS81" s="45"/>
      <c r="AT81" s="45"/>
      <c r="AU81" s="45"/>
      <c r="AV81" s="45"/>
      <c r="AW81" s="45"/>
    </row>
    <row r="82" ht="24.0" customHeight="1">
      <c r="C82" s="37"/>
      <c r="D82" s="45"/>
      <c r="E82" s="45"/>
      <c r="F82" s="45"/>
      <c r="G82" s="45"/>
      <c r="H82" s="45"/>
      <c r="I82" s="45"/>
      <c r="J82" s="686"/>
      <c r="K82" s="45"/>
      <c r="L82" s="45"/>
      <c r="M82" s="37"/>
      <c r="N82" s="45"/>
      <c r="O82" s="45"/>
      <c r="P82" s="45"/>
      <c r="Q82" s="45"/>
      <c r="R82" s="45"/>
      <c r="S82" s="45"/>
      <c r="T82" s="686"/>
      <c r="U82" s="45"/>
      <c r="V82" s="45"/>
      <c r="X82" s="701" t="str">
        <f>'R08賦集'!B107</f>
        <v>33</v>
      </c>
      <c r="Y82" s="701" t="str">
        <f>'R08賦集'!C107</f>
        <v>宮川 源三</v>
      </c>
      <c r="Z82" s="703" t="str">
        <f>'R08賦集'!Q107</f>
        <v> ¥ 3,520 </v>
      </c>
      <c r="AA82" s="703" t="str">
        <f>'R08賦集'!S107</f>
        <v> ¥ -6,880 </v>
      </c>
      <c r="AB82" s="703" t="str">
        <f>'R08賦集'!W107</f>
        <v> ¥ 14,120 </v>
      </c>
      <c r="AC82" s="703" t="str">
        <f>'R08賦集'!X107</f>
        <v> ¥ 10,760 </v>
      </c>
      <c r="AD82" s="45"/>
      <c r="AE82" s="45"/>
      <c r="AF82" s="45"/>
      <c r="AG82" s="45"/>
      <c r="AH82" s="45"/>
      <c r="AI82" s="45"/>
      <c r="AJ82" s="45"/>
      <c r="AK82" s="45"/>
      <c r="AL82" s="45"/>
      <c r="AM82" s="45"/>
      <c r="AN82" s="45"/>
      <c r="AO82" s="45"/>
      <c r="AP82" s="45"/>
      <c r="AQ82" s="45"/>
      <c r="AR82" s="45"/>
      <c r="AS82" s="45"/>
      <c r="AT82" s="45"/>
      <c r="AU82" s="45"/>
      <c r="AV82" s="45"/>
      <c r="AW82" s="45"/>
    </row>
    <row r="83" ht="24.0" customHeight="1">
      <c r="C83" s="37"/>
      <c r="D83" s="45"/>
      <c r="E83" s="45"/>
      <c r="F83" s="45"/>
      <c r="G83" s="45"/>
      <c r="H83" s="45"/>
      <c r="I83" s="45"/>
      <c r="J83" s="686"/>
      <c r="K83" s="45"/>
      <c r="L83" s="45"/>
      <c r="M83" s="37"/>
      <c r="N83" s="45"/>
      <c r="O83" s="45"/>
      <c r="P83" s="45"/>
      <c r="Q83" s="45"/>
      <c r="R83" s="45"/>
      <c r="S83" s="45"/>
      <c r="T83" s="686"/>
      <c r="U83" s="45"/>
      <c r="V83" s="45"/>
      <c r="X83" s="701" t="str">
        <f>'R08賦集'!B108</f>
        <v>34</v>
      </c>
      <c r="Y83" s="701" t="str">
        <f>'R08賦集'!C108</f>
        <v>宮川 浩二</v>
      </c>
      <c r="Z83" s="703" t="str">
        <f>'R08賦集'!Q108</f>
        <v> ¥ 270 </v>
      </c>
      <c r="AA83" s="703" t="str">
        <f>'R08賦集'!S108</f>
        <v> ¥ 640 </v>
      </c>
      <c r="AB83" s="703" t="str">
        <f>'R08賦集'!W108</f>
        <v> ¥ 1,070 </v>
      </c>
      <c r="AC83" s="703" t="str">
        <f>'R08賦集'!X108</f>
        <v> ¥ 1,980 </v>
      </c>
      <c r="AD83" s="45"/>
      <c r="AE83" s="45"/>
      <c r="AF83" s="45"/>
      <c r="AG83" s="45"/>
      <c r="AH83" s="45"/>
      <c r="AI83" s="45"/>
      <c r="AJ83" s="45"/>
      <c r="AK83" s="45"/>
      <c r="AL83" s="45"/>
      <c r="AM83" s="45"/>
      <c r="AN83" s="45"/>
      <c r="AO83" s="45"/>
      <c r="AP83" s="45"/>
      <c r="AQ83" s="45"/>
      <c r="AR83" s="45"/>
      <c r="AS83" s="45"/>
      <c r="AT83" s="45"/>
      <c r="AU83" s="45"/>
      <c r="AV83" s="45"/>
      <c r="AW83" s="45"/>
    </row>
    <row r="84" ht="24.0" customHeight="1">
      <c r="C84" s="37"/>
      <c r="D84" s="45"/>
      <c r="E84" s="45"/>
      <c r="F84" s="45"/>
      <c r="G84" s="45"/>
      <c r="H84" s="45"/>
      <c r="I84" s="45"/>
      <c r="J84" s="686"/>
      <c r="K84" s="45"/>
      <c r="L84" s="45"/>
      <c r="M84" s="37"/>
      <c r="N84" s="45"/>
      <c r="O84" s="45"/>
      <c r="P84" s="45"/>
      <c r="Q84" s="45"/>
      <c r="R84" s="45"/>
      <c r="S84" s="45"/>
      <c r="T84" s="686"/>
      <c r="U84" s="45"/>
      <c r="V84" s="45"/>
      <c r="X84" s="701" t="str">
        <f>'R08賦集'!B109</f>
        <v>35</v>
      </c>
      <c r="Y84" s="701" t="str">
        <f>'R08賦集'!C109</f>
        <v>宮川  悟</v>
      </c>
      <c r="Z84" s="703" t="str">
        <f>'R08賦集'!Q109</f>
        <v> ¥ - </v>
      </c>
      <c r="AA84" s="703" t="str">
        <f>'R08賦集'!S109</f>
        <v> ¥ 1,270 </v>
      </c>
      <c r="AB84" s="703" t="str">
        <f>'R08賦集'!W109</f>
        <v> ¥ 1,640 </v>
      </c>
      <c r="AC84" s="703" t="str">
        <f>'R08賦集'!X109</f>
        <v> ¥ 2,910 </v>
      </c>
      <c r="AD84" s="45"/>
      <c r="AE84" s="45"/>
      <c r="AF84" s="45"/>
      <c r="AG84" s="45"/>
      <c r="AH84" s="45"/>
      <c r="AI84" s="45"/>
      <c r="AJ84" s="45"/>
      <c r="AK84" s="45"/>
      <c r="AL84" s="45"/>
      <c r="AM84" s="45"/>
      <c r="AN84" s="45"/>
      <c r="AO84" s="45"/>
      <c r="AP84" s="45"/>
      <c r="AQ84" s="45"/>
      <c r="AR84" s="45"/>
      <c r="AS84" s="45"/>
      <c r="AT84" s="45"/>
      <c r="AU84" s="45"/>
      <c r="AV84" s="45"/>
      <c r="AW84" s="45"/>
    </row>
    <row r="85" ht="24.0" customHeight="1">
      <c r="C85" s="37"/>
      <c r="D85" s="45"/>
      <c r="E85" s="45"/>
      <c r="F85" s="45"/>
      <c r="G85" s="45"/>
      <c r="H85" s="45"/>
      <c r="I85" s="45"/>
      <c r="J85" s="686"/>
      <c r="K85" s="45"/>
      <c r="L85" s="45"/>
      <c r="M85" s="37"/>
      <c r="N85" s="45"/>
      <c r="O85" s="45"/>
      <c r="P85" s="45"/>
      <c r="Q85" s="45"/>
      <c r="R85" s="45"/>
      <c r="S85" s="45"/>
      <c r="T85" s="686"/>
      <c r="U85" s="45"/>
      <c r="V85" s="45"/>
      <c r="X85" s="701" t="str">
        <f>'R08賦集'!B110</f>
        <v>36</v>
      </c>
      <c r="Y85" s="701" t="str">
        <f>'R08賦集'!C110</f>
        <v>宮川 茂樹</v>
      </c>
      <c r="Z85" s="703" t="str">
        <f>'R08賦集'!Q110</f>
        <v> ¥ 2,540 </v>
      </c>
      <c r="AA85" s="703" t="str">
        <f>'R08賦集'!S110</f>
        <v> ¥ 3,520 </v>
      </c>
      <c r="AB85" s="703" t="str">
        <f>'R08賦集'!W110</f>
        <v> ¥ 500 </v>
      </c>
      <c r="AC85" s="703" t="str">
        <f>'R08賦集'!X110</f>
        <v> ¥ 6,560 </v>
      </c>
      <c r="AD85" s="45"/>
      <c r="AE85" s="45"/>
      <c r="AF85" s="45"/>
      <c r="AG85" s="45"/>
      <c r="AH85" s="45"/>
      <c r="AI85" s="45"/>
      <c r="AJ85" s="45"/>
      <c r="AK85" s="45"/>
      <c r="AL85" s="45"/>
      <c r="AM85" s="45"/>
      <c r="AN85" s="45"/>
      <c r="AO85" s="45"/>
      <c r="AP85" s="45"/>
      <c r="AQ85" s="45"/>
      <c r="AR85" s="45"/>
      <c r="AS85" s="45"/>
      <c r="AT85" s="45"/>
      <c r="AU85" s="45"/>
      <c r="AV85" s="45"/>
      <c r="AW85" s="45"/>
    </row>
    <row r="86" ht="24.0" customHeight="1">
      <c r="C86" s="37"/>
      <c r="D86" s="45"/>
      <c r="E86" s="45"/>
      <c r="F86" s="45"/>
      <c r="G86" s="45"/>
      <c r="H86" s="45"/>
      <c r="I86" s="45"/>
      <c r="J86" s="686"/>
      <c r="K86" s="45"/>
      <c r="L86" s="45"/>
      <c r="M86" s="37"/>
      <c r="N86" s="45"/>
      <c r="O86" s="45"/>
      <c r="P86" s="45"/>
      <c r="Q86" s="45"/>
      <c r="R86" s="45"/>
      <c r="S86" s="45"/>
      <c r="T86" s="686"/>
      <c r="U86" s="45"/>
      <c r="V86" s="45"/>
      <c r="X86" s="701" t="str">
        <f>'R08賦集'!B111</f>
        <v>37</v>
      </c>
      <c r="Y86" s="701" t="str">
        <f>'R08賦集'!C111</f>
        <v>宮川 隆次</v>
      </c>
      <c r="Z86" s="703" t="str">
        <f>'R08賦集'!Q111</f>
        <v> ¥ - </v>
      </c>
      <c r="AA86" s="703" t="str">
        <f>'R08賦集'!S111</f>
        <v> ¥ 1,750 </v>
      </c>
      <c r="AB86" s="703" t="str">
        <f>'R08賦集'!W111</f>
        <v> ¥ 2,070 </v>
      </c>
      <c r="AC86" s="703" t="str">
        <f>'R08賦集'!X111</f>
        <v> ¥ 3,820 </v>
      </c>
      <c r="AD86" s="45"/>
      <c r="AE86" s="45"/>
      <c r="AF86" s="45"/>
      <c r="AG86" s="45"/>
      <c r="AH86" s="45"/>
      <c r="AI86" s="45"/>
      <c r="AJ86" s="45"/>
      <c r="AK86" s="45"/>
      <c r="AL86" s="45"/>
      <c r="AM86" s="45"/>
      <c r="AN86" s="45"/>
      <c r="AO86" s="45"/>
      <c r="AP86" s="45"/>
      <c r="AQ86" s="45"/>
      <c r="AR86" s="45"/>
      <c r="AS86" s="45"/>
      <c r="AT86" s="45"/>
      <c r="AU86" s="45"/>
      <c r="AV86" s="45"/>
      <c r="AW86" s="45"/>
    </row>
    <row r="87" ht="24.0" customHeight="1">
      <c r="C87" s="37"/>
      <c r="D87" s="45"/>
      <c r="E87" s="45"/>
      <c r="F87" s="45"/>
      <c r="G87" s="45"/>
      <c r="H87" s="45"/>
      <c r="I87" s="45"/>
      <c r="J87" s="686"/>
      <c r="K87" s="45"/>
      <c r="L87" s="45"/>
      <c r="M87" s="37"/>
      <c r="N87" s="45"/>
      <c r="O87" s="45"/>
      <c r="P87" s="45"/>
      <c r="Q87" s="45"/>
      <c r="R87" s="45"/>
      <c r="S87" s="45"/>
      <c r="T87" s="686"/>
      <c r="U87" s="45"/>
      <c r="V87" s="45"/>
      <c r="X87" s="701" t="str">
        <f>'R08賦集'!B112</f>
        <v>38</v>
      </c>
      <c r="Y87" s="701" t="str">
        <f>'R08賦集'!C112</f>
        <v>宮川 忠蔵</v>
      </c>
      <c r="Z87" s="703" t="str">
        <f>'R08賦集'!Q112</f>
        <v> ¥ - </v>
      </c>
      <c r="AA87" s="703" t="str">
        <f>'R08賦集'!S112</f>
        <v> ¥ -2,500 </v>
      </c>
      <c r="AB87" s="703" t="str">
        <f>'R08賦集'!W112</f>
        <v> ¥ 500 </v>
      </c>
      <c r="AC87" s="703" t="str">
        <f>'R08賦集'!X112</f>
        <v> ¥ -2,000 </v>
      </c>
      <c r="AD87" s="45"/>
      <c r="AE87" s="45"/>
      <c r="AF87" s="45"/>
      <c r="AG87" s="45"/>
      <c r="AH87" s="45"/>
      <c r="AI87" s="45"/>
      <c r="AJ87" s="45"/>
      <c r="AK87" s="45"/>
      <c r="AL87" s="45"/>
      <c r="AM87" s="45"/>
      <c r="AN87" s="45"/>
      <c r="AO87" s="45"/>
      <c r="AP87" s="45"/>
      <c r="AQ87" s="45"/>
      <c r="AR87" s="45"/>
      <c r="AS87" s="45"/>
      <c r="AT87" s="45"/>
      <c r="AU87" s="45"/>
      <c r="AV87" s="45"/>
      <c r="AW87" s="45"/>
    </row>
    <row r="88" ht="24.0" customHeight="1">
      <c r="C88" s="37"/>
      <c r="D88" s="45"/>
      <c r="E88" s="45"/>
      <c r="F88" s="45"/>
      <c r="G88" s="45"/>
      <c r="H88" s="45"/>
      <c r="I88" s="45"/>
      <c r="J88" s="686"/>
      <c r="K88" s="45"/>
      <c r="L88" s="45"/>
      <c r="M88" s="37"/>
      <c r="N88" s="45"/>
      <c r="O88" s="45"/>
      <c r="P88" s="45"/>
      <c r="Q88" s="45"/>
      <c r="R88" s="45"/>
      <c r="S88" s="45"/>
      <c r="T88" s="686"/>
      <c r="U88" s="45"/>
      <c r="V88" s="45"/>
      <c r="X88" s="701" t="str">
        <f>'R08賦集'!B113</f>
        <v>39</v>
      </c>
      <c r="Y88" s="701" t="str">
        <f>'R08賦集'!C113</f>
        <v>宮川 英美</v>
      </c>
      <c r="Z88" s="703" t="str">
        <f>'R08賦集'!Q113</f>
        <v> ¥ 1,440 </v>
      </c>
      <c r="AA88" s="703" t="str">
        <f>'R08賦集'!S113</f>
        <v> ¥ 6,430 </v>
      </c>
      <c r="AB88" s="703" t="str">
        <f>'R08賦集'!W113</f>
        <v> ¥ 6,290 </v>
      </c>
      <c r="AC88" s="703" t="str">
        <f>'R08賦集'!X113</f>
        <v> ¥ 14,160 </v>
      </c>
      <c r="AD88" s="45"/>
      <c r="AE88" s="45"/>
      <c r="AF88" s="45"/>
      <c r="AG88" s="45"/>
      <c r="AH88" s="45"/>
      <c r="AI88" s="45"/>
      <c r="AJ88" s="45"/>
      <c r="AK88" s="45"/>
      <c r="AL88" s="45"/>
      <c r="AM88" s="45"/>
      <c r="AN88" s="45"/>
      <c r="AO88" s="45"/>
      <c r="AP88" s="45"/>
      <c r="AQ88" s="45"/>
      <c r="AR88" s="45"/>
      <c r="AS88" s="45"/>
      <c r="AT88" s="45"/>
      <c r="AU88" s="45"/>
      <c r="AV88" s="45"/>
      <c r="AW88" s="45"/>
    </row>
    <row r="89" ht="24.0" customHeight="1">
      <c r="C89" s="37"/>
      <c r="D89" s="45"/>
      <c r="E89" s="45"/>
      <c r="F89" s="45"/>
      <c r="G89" s="45"/>
      <c r="H89" s="45"/>
      <c r="I89" s="45"/>
      <c r="J89" s="686"/>
      <c r="K89" s="45"/>
      <c r="L89" s="45"/>
      <c r="M89" s="37"/>
      <c r="N89" s="45"/>
      <c r="O89" s="45"/>
      <c r="P89" s="45"/>
      <c r="Q89" s="45"/>
      <c r="R89" s="45"/>
      <c r="S89" s="45"/>
      <c r="T89" s="686"/>
      <c r="U89" s="45"/>
      <c r="V89" s="45"/>
      <c r="X89" s="701" t="str">
        <f>'R08賦集'!B114</f>
        <v>40</v>
      </c>
      <c r="Y89" s="701" t="str">
        <f>'R08賦集'!C114</f>
        <v>宮川 幸男</v>
      </c>
      <c r="Z89" s="703" t="str">
        <f>'R08賦集'!Q114</f>
        <v> ¥ 4,670 </v>
      </c>
      <c r="AA89" s="703" t="str">
        <f>'R08賦集'!S114</f>
        <v> ¥ 8,570 </v>
      </c>
      <c r="AB89" s="703" t="str">
        <f>'R08賦集'!W114</f>
        <v> ¥ 7,470 </v>
      </c>
      <c r="AC89" s="703" t="str">
        <f>'R08賦集'!X114</f>
        <v> ¥ 20,710 </v>
      </c>
      <c r="AD89" s="45"/>
      <c r="AE89" s="45"/>
      <c r="AF89" s="45"/>
      <c r="AG89" s="45"/>
      <c r="AH89" s="45"/>
      <c r="AI89" s="45"/>
      <c r="AJ89" s="45"/>
      <c r="AK89" s="45"/>
      <c r="AL89" s="45"/>
      <c r="AM89" s="45"/>
      <c r="AN89" s="45"/>
      <c r="AO89" s="45"/>
      <c r="AP89" s="45"/>
      <c r="AQ89" s="45"/>
      <c r="AR89" s="45"/>
      <c r="AS89" s="45"/>
      <c r="AT89" s="45"/>
      <c r="AU89" s="45"/>
      <c r="AV89" s="45"/>
      <c r="AW89" s="45"/>
    </row>
    <row r="90" ht="24.0" customHeight="1">
      <c r="C90" s="37"/>
      <c r="D90" s="45"/>
      <c r="E90" s="45"/>
      <c r="F90" s="45"/>
      <c r="G90" s="45"/>
      <c r="H90" s="45"/>
      <c r="I90" s="45"/>
      <c r="J90" s="686"/>
      <c r="K90" s="45"/>
      <c r="L90" s="45"/>
      <c r="M90" s="37"/>
      <c r="N90" s="45"/>
      <c r="O90" s="45"/>
      <c r="P90" s="45"/>
      <c r="Q90" s="45"/>
      <c r="R90" s="45"/>
      <c r="S90" s="45"/>
      <c r="T90" s="686"/>
      <c r="U90" s="45"/>
      <c r="V90" s="45"/>
      <c r="X90" s="701" t="str">
        <f>'R08賦集'!B115</f>
        <v>41</v>
      </c>
      <c r="Y90" s="701" t="str">
        <f>'R08賦集'!C115</f>
        <v>（株）MIYASHO</v>
      </c>
      <c r="Z90" s="703" t="str">
        <f>'R08賦集'!Q115</f>
        <v> ¥ 16,990 </v>
      </c>
      <c r="AA90" s="703" t="str">
        <f>'R08賦集'!S115</f>
        <v> ¥ 41,900 </v>
      </c>
      <c r="AB90" s="703" t="str">
        <f>'R08賦集'!W115</f>
        <v> ¥ 35,000 </v>
      </c>
      <c r="AC90" s="703" t="str">
        <f>'R08賦集'!X115</f>
        <v> ¥ 93,890 </v>
      </c>
      <c r="AD90" s="45"/>
      <c r="AE90" s="45"/>
      <c r="AF90" s="45"/>
      <c r="AG90" s="45"/>
      <c r="AH90" s="45"/>
      <c r="AI90" s="45"/>
      <c r="AJ90" s="45"/>
      <c r="AK90" s="45"/>
      <c r="AL90" s="45"/>
      <c r="AM90" s="45"/>
      <c r="AN90" s="45"/>
      <c r="AO90" s="45"/>
      <c r="AP90" s="45"/>
      <c r="AQ90" s="45"/>
      <c r="AR90" s="45"/>
      <c r="AS90" s="45"/>
      <c r="AT90" s="45"/>
      <c r="AU90" s="45"/>
      <c r="AV90" s="45"/>
      <c r="AW90" s="45"/>
    </row>
    <row r="91" ht="24.0" customHeight="1">
      <c r="C91" s="37"/>
      <c r="D91" s="45"/>
      <c r="E91" s="45"/>
      <c r="F91" s="45"/>
      <c r="G91" s="45"/>
      <c r="H91" s="45"/>
      <c r="I91" s="45"/>
      <c r="J91" s="686"/>
      <c r="K91" s="45"/>
      <c r="L91" s="45"/>
      <c r="M91" s="37"/>
      <c r="N91" s="45"/>
      <c r="O91" s="45"/>
      <c r="P91" s="45"/>
      <c r="Q91" s="45"/>
      <c r="R91" s="45"/>
      <c r="S91" s="45"/>
      <c r="T91" s="686"/>
      <c r="U91" s="45"/>
      <c r="V91" s="45"/>
      <c r="X91" s="701" t="str">
        <f>'R08賦集'!B116</f>
        <v>42</v>
      </c>
      <c r="Y91" s="701" t="str">
        <f>'R08賦集'!C116</f>
        <v>小巻菊江</v>
      </c>
      <c r="Z91" s="703" t="str">
        <f>'R08賦集'!Q116</f>
        <v> ¥ - </v>
      </c>
      <c r="AA91" s="703" t="str">
        <f>'R08賦集'!S116</f>
        <v> ¥ - </v>
      </c>
      <c r="AB91" s="703" t="str">
        <f>'R08賦集'!W116</f>
        <v> ¥ - </v>
      </c>
      <c r="AC91" s="703" t="str">
        <f>'R08賦集'!X116</f>
        <v> ¥ - </v>
      </c>
      <c r="AD91" s="45"/>
      <c r="AE91" s="45"/>
      <c r="AF91" s="45"/>
      <c r="AG91" s="45"/>
      <c r="AH91" s="45"/>
      <c r="AI91" s="45"/>
      <c r="AJ91" s="45"/>
      <c r="AK91" s="45"/>
      <c r="AL91" s="45"/>
      <c r="AM91" s="45"/>
      <c r="AN91" s="45"/>
      <c r="AO91" s="45"/>
      <c r="AP91" s="45"/>
      <c r="AQ91" s="45"/>
      <c r="AR91" s="45"/>
      <c r="AS91" s="45"/>
      <c r="AT91" s="45"/>
      <c r="AU91" s="45"/>
      <c r="AV91" s="45"/>
      <c r="AW91" s="45"/>
    </row>
    <row r="92" ht="24.0" customHeight="1">
      <c r="C92" s="37"/>
      <c r="D92" s="45"/>
      <c r="E92" s="45"/>
      <c r="F92" s="45"/>
      <c r="G92" s="45"/>
      <c r="H92" s="45"/>
      <c r="I92" s="45"/>
      <c r="J92" s="686"/>
      <c r="K92" s="45"/>
      <c r="L92" s="45"/>
      <c r="M92" s="37"/>
      <c r="N92" s="45"/>
      <c r="O92" s="45"/>
      <c r="P92" s="45"/>
      <c r="Q92" s="45"/>
      <c r="R92" s="45"/>
      <c r="S92" s="45"/>
      <c r="T92" s="686"/>
      <c r="U92" s="45"/>
      <c r="V92" s="45"/>
      <c r="W92" s="45"/>
      <c r="X92" s="704" t="str">
        <f>'R08賦集'!B117</f>
        <v>43</v>
      </c>
      <c r="Y92" s="704" t="str">
        <f>'R08賦集'!C117</f>
        <v>沼田邦夫</v>
      </c>
      <c r="Z92" s="705" t="str">
        <f>'R08賦集'!Q117</f>
        <v> ¥ - </v>
      </c>
      <c r="AA92" s="705" t="str">
        <f>'R08賦集'!S117</f>
        <v> ¥ - </v>
      </c>
      <c r="AB92" s="705" t="str">
        <f>'R08賦集'!W117</f>
        <v> ¥ - </v>
      </c>
      <c r="AC92" s="705" t="str">
        <f>'R08賦集'!X117</f>
        <v> ¥ - </v>
      </c>
      <c r="AD92" s="45"/>
      <c r="AE92" s="45"/>
      <c r="AF92" s="45"/>
      <c r="AG92" s="45"/>
      <c r="AH92" s="45"/>
      <c r="AI92" s="45"/>
      <c r="AJ92" s="45"/>
      <c r="AK92" s="45"/>
      <c r="AL92" s="45"/>
      <c r="AM92" s="45"/>
      <c r="AN92" s="45"/>
      <c r="AO92" s="45"/>
      <c r="AP92" s="45"/>
      <c r="AQ92" s="45"/>
      <c r="AR92" s="45"/>
      <c r="AS92" s="45"/>
      <c r="AT92" s="45"/>
      <c r="AU92" s="45"/>
      <c r="AV92" s="45"/>
      <c r="AW92" s="45"/>
    </row>
    <row r="93" ht="24.0" customHeight="1">
      <c r="C93" s="37"/>
      <c r="D93" s="45"/>
      <c r="E93" s="45"/>
      <c r="F93" s="45"/>
      <c r="G93" s="45"/>
      <c r="H93" s="45"/>
      <c r="I93" s="45"/>
      <c r="J93" s="686"/>
      <c r="K93" s="45"/>
      <c r="L93" s="45"/>
      <c r="M93" s="37"/>
      <c r="N93" s="45"/>
      <c r="O93" s="45"/>
      <c r="P93" s="45"/>
      <c r="Q93" s="45"/>
      <c r="R93" s="45"/>
      <c r="S93" s="45"/>
      <c r="T93" s="686"/>
      <c r="U93" s="45"/>
      <c r="V93" s="45"/>
      <c r="AD93" s="45"/>
      <c r="AE93" s="45"/>
      <c r="AF93" s="45"/>
      <c r="AG93" s="45"/>
      <c r="AH93" s="45"/>
      <c r="AI93" s="45"/>
      <c r="AJ93" s="45"/>
      <c r="AK93" s="45"/>
      <c r="AL93" s="45"/>
      <c r="AM93" s="45"/>
      <c r="AN93" s="45"/>
      <c r="AO93" s="45"/>
      <c r="AP93" s="45"/>
      <c r="AQ93" s="45"/>
      <c r="AR93" s="45"/>
      <c r="AS93" s="45"/>
      <c r="AT93" s="45"/>
      <c r="AU93" s="45"/>
      <c r="AV93" s="45"/>
      <c r="AW93" s="45"/>
    </row>
    <row r="94" ht="24.0" customHeight="1">
      <c r="C94" s="37"/>
      <c r="D94" s="45"/>
      <c r="E94" s="45"/>
      <c r="F94" s="45"/>
      <c r="G94" s="45"/>
      <c r="H94" s="45"/>
      <c r="I94" s="45"/>
      <c r="J94" s="686"/>
      <c r="K94" s="45"/>
      <c r="L94" s="45"/>
      <c r="M94" s="37"/>
      <c r="N94" s="45"/>
      <c r="O94" s="45"/>
      <c r="P94" s="45"/>
      <c r="Q94" s="45"/>
      <c r="R94" s="45"/>
      <c r="S94" s="45"/>
      <c r="T94" s="686"/>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row>
    <row r="95" ht="24.0" customHeight="1">
      <c r="C95" s="37"/>
      <c r="D95" s="45"/>
      <c r="E95" s="45"/>
      <c r="F95" s="45"/>
      <c r="G95" s="45"/>
      <c r="H95" s="45"/>
      <c r="I95" s="45"/>
      <c r="J95" s="686"/>
      <c r="K95" s="45"/>
      <c r="L95" s="45"/>
      <c r="M95" s="37"/>
      <c r="N95" s="45"/>
      <c r="O95" s="45"/>
      <c r="P95" s="45"/>
      <c r="Q95" s="45"/>
      <c r="R95" s="45"/>
      <c r="S95" s="45"/>
      <c r="T95" s="686"/>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row>
    <row r="96" ht="24.0" customHeight="1">
      <c r="C96" s="37"/>
      <c r="D96" s="45"/>
      <c r="E96" s="45"/>
      <c r="F96" s="45"/>
      <c r="G96" s="45"/>
      <c r="H96" s="45"/>
      <c r="I96" s="45"/>
      <c r="J96" s="686"/>
      <c r="K96" s="45"/>
      <c r="L96" s="45"/>
      <c r="M96" s="37"/>
      <c r="N96" s="45"/>
      <c r="O96" s="45"/>
      <c r="P96" s="45"/>
      <c r="Q96" s="45"/>
      <c r="R96" s="45"/>
      <c r="S96" s="45"/>
      <c r="T96" s="686"/>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row>
    <row r="97" ht="24.0" customHeight="1">
      <c r="C97" s="37"/>
      <c r="D97" s="45"/>
      <c r="E97" s="45"/>
      <c r="F97" s="45"/>
      <c r="G97" s="45"/>
      <c r="H97" s="45"/>
      <c r="I97" s="45"/>
      <c r="J97" s="686"/>
      <c r="K97" s="45"/>
      <c r="L97" s="45"/>
      <c r="M97" s="37"/>
      <c r="N97" s="45"/>
      <c r="O97" s="45"/>
      <c r="P97" s="45"/>
      <c r="Q97" s="45"/>
      <c r="R97" s="45"/>
      <c r="S97" s="45"/>
      <c r="T97" s="686"/>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row>
    <row r="98" ht="24.0" customHeight="1">
      <c r="C98" s="37"/>
      <c r="D98" s="45"/>
      <c r="E98" s="45"/>
      <c r="F98" s="45"/>
      <c r="G98" s="45"/>
      <c r="H98" s="45"/>
      <c r="I98" s="45"/>
      <c r="J98" s="686"/>
      <c r="K98" s="45"/>
      <c r="L98" s="45"/>
      <c r="M98" s="37"/>
      <c r="N98" s="45"/>
      <c r="O98" s="45"/>
      <c r="P98" s="45"/>
      <c r="Q98" s="45"/>
      <c r="R98" s="45"/>
      <c r="S98" s="45"/>
      <c r="T98" s="686"/>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row>
    <row r="99" ht="24.0" customHeight="1">
      <c r="C99" s="37"/>
      <c r="D99" s="45"/>
      <c r="E99" s="45"/>
      <c r="F99" s="45"/>
      <c r="G99" s="45"/>
      <c r="H99" s="45"/>
      <c r="I99" s="45"/>
      <c r="J99" s="686"/>
      <c r="K99" s="45"/>
      <c r="L99" s="45"/>
      <c r="M99" s="37"/>
      <c r="N99" s="45"/>
      <c r="O99" s="45"/>
      <c r="P99" s="45"/>
      <c r="Q99" s="45"/>
      <c r="R99" s="45"/>
      <c r="S99" s="45"/>
      <c r="T99" s="686"/>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row>
    <row r="100" ht="24.0" customHeight="1">
      <c r="C100" s="37"/>
      <c r="D100" s="45"/>
      <c r="E100" s="45"/>
      <c r="F100" s="45"/>
      <c r="G100" s="45"/>
      <c r="H100" s="45"/>
      <c r="I100" s="45"/>
      <c r="J100" s="686"/>
      <c r="K100" s="45"/>
      <c r="L100" s="45"/>
      <c r="M100" s="37"/>
      <c r="N100" s="45"/>
      <c r="O100" s="45"/>
      <c r="P100" s="45"/>
      <c r="Q100" s="45"/>
      <c r="R100" s="45"/>
      <c r="S100" s="45"/>
      <c r="T100" s="686"/>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row>
  </sheetData>
  <mergeCells count="1">
    <mergeCell ref="J8:K8"/>
  </mergeCells>
  <printOptions/>
  <pageMargins bottom="0.75" footer="0.0" header="0.0" left="0.25" right="0.25" top="0.75"/>
  <pageSetup paperSize="8" scale="90"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3" width="1.29"/>
    <col customWidth="1" min="4" max="5" width="14.43"/>
    <col customWidth="1" min="6" max="6" width="2.14"/>
    <col customWidth="1" min="7" max="8" width="1.29"/>
    <col customWidth="1" min="9" max="10" width="5.14"/>
    <col customWidth="1" min="11" max="11" width="1.29"/>
    <col customWidth="1" min="12" max="13" width="14.43"/>
    <col customWidth="1" min="14" max="14" width="2.14"/>
    <col customWidth="1" min="15" max="16" width="1.29"/>
    <col customWidth="1" min="17" max="17" width="1.43"/>
    <col customWidth="1" min="18" max="19" width="6.86"/>
    <col customWidth="1" min="20" max="22" width="1.29"/>
    <col customWidth="1" min="23" max="24" width="14.43"/>
    <col customWidth="1" min="25" max="25" width="2.14"/>
    <col customWidth="1" min="26" max="27" width="1.29"/>
    <col customWidth="1" min="28" max="29" width="4.14"/>
    <col customWidth="1" min="30" max="30" width="1.29"/>
    <col customWidth="1" min="31" max="32" width="14.43"/>
    <col customWidth="1" min="33" max="33" width="2.14"/>
    <col customWidth="1" min="34" max="35" width="1.29"/>
    <col customWidth="1" min="36" max="36" width="1.43"/>
    <col customWidth="1" min="37" max="37" width="6.71"/>
    <col customWidth="1" min="38" max="38" width="27.43"/>
    <col customWidth="1" min="39" max="39" width="4.43"/>
    <col customWidth="1" min="40" max="45" width="10.57"/>
  </cols>
  <sheetData>
    <row r="1" ht="25.5" customHeight="1">
      <c r="A1" s="176"/>
      <c r="B1" s="176"/>
      <c r="C1" s="176"/>
      <c r="D1" s="176"/>
      <c r="E1" s="176"/>
      <c r="F1" s="177"/>
      <c r="G1" s="176"/>
      <c r="H1" s="176"/>
      <c r="I1" s="706"/>
      <c r="J1" s="707"/>
      <c r="K1" s="176"/>
      <c r="L1" s="176"/>
      <c r="M1" s="176"/>
      <c r="N1" s="177"/>
      <c r="O1" s="176"/>
      <c r="P1" s="176"/>
      <c r="Q1" s="176"/>
      <c r="R1" s="706"/>
      <c r="S1" s="707"/>
      <c r="T1" s="176"/>
      <c r="U1" s="176"/>
      <c r="V1" s="176"/>
      <c r="W1" s="176"/>
      <c r="X1" s="176"/>
      <c r="Y1" s="177"/>
      <c r="Z1" s="176"/>
      <c r="AA1" s="176"/>
      <c r="AB1" s="176"/>
      <c r="AC1" s="176"/>
      <c r="AD1" s="176"/>
      <c r="AE1" s="176"/>
      <c r="AF1" s="176"/>
      <c r="AG1" s="177"/>
      <c r="AH1" s="176"/>
      <c r="AI1" s="176"/>
      <c r="AJ1" s="176"/>
      <c r="AK1" s="176"/>
      <c r="AL1" s="708" t="s">
        <v>694</v>
      </c>
      <c r="AM1" s="176" t="s">
        <v>409</v>
      </c>
      <c r="AN1" s="709" t="s">
        <v>695</v>
      </c>
      <c r="AO1" s="41"/>
      <c r="AP1" s="710" t="s">
        <v>696</v>
      </c>
      <c r="AQ1" s="711" t="s">
        <v>697</v>
      </c>
      <c r="AR1" s="712">
        <v>2.0</v>
      </c>
      <c r="AS1" s="176"/>
    </row>
    <row r="2" ht="20.25" customHeight="1">
      <c r="A2" s="176"/>
      <c r="B2" s="713" t="str">
        <f>IF(E9&lt;=0,$AL$2,$AL$1)</f>
        <v>道水割及び取水賦課金請求書</v>
      </c>
      <c r="C2" s="88"/>
      <c r="D2" s="88"/>
      <c r="E2" s="88"/>
      <c r="F2" s="88"/>
      <c r="G2" s="88"/>
      <c r="H2" s="66"/>
      <c r="I2" s="714"/>
      <c r="J2" s="707"/>
      <c r="K2" s="715" t="str">
        <f>IF(E9&lt;=0,$AL$4,$AL$3)</f>
        <v>道水割出不足金及び取水賦課金領収書</v>
      </c>
      <c r="L2" s="88"/>
      <c r="M2" s="88"/>
      <c r="N2" s="88"/>
      <c r="O2" s="88"/>
      <c r="P2" s="66"/>
      <c r="Q2" s="176"/>
      <c r="R2" s="706"/>
      <c r="S2" s="707"/>
      <c r="T2" s="176"/>
      <c r="U2" s="713" t="str">
        <f>IF(X9&lt;=0,$AL$2,$AL$1)</f>
        <v>道水割及び取水賦課金請求書</v>
      </c>
      <c r="V2" s="88"/>
      <c r="W2" s="88"/>
      <c r="X2" s="88"/>
      <c r="Y2" s="88"/>
      <c r="Z2" s="88"/>
      <c r="AA2" s="66"/>
      <c r="AB2" s="714"/>
      <c r="AC2" s="707"/>
      <c r="AD2" s="715" t="str">
        <f>IF(X9&lt;=0,$AL$4,$AL$3)</f>
        <v>道水割出不足金及び取水賦課金領収書</v>
      </c>
      <c r="AE2" s="88"/>
      <c r="AF2" s="88"/>
      <c r="AG2" s="88"/>
      <c r="AH2" s="88"/>
      <c r="AI2" s="66"/>
      <c r="AJ2" s="176"/>
      <c r="AK2" s="176"/>
      <c r="AL2" s="708" t="s">
        <v>698</v>
      </c>
      <c r="AM2" s="176" t="s">
        <v>409</v>
      </c>
      <c r="AN2" s="716" t="str">
        <f>"片岡農産組合長　"&amp;$AN$3</f>
        <v>片岡農産組合長　久保田　要</v>
      </c>
      <c r="AO2" s="717"/>
      <c r="AP2" s="718" t="str">
        <f>"　上記金額を令和"&amp;$AO$3&amp;"年度の賦課金として、令和"&amp;$AO$3&amp;"年４月末日迄に納入願います。"</f>
        <v>　上記金額を令和08年度の賦課金として、令和08年４月末日迄に納入願います。</v>
      </c>
      <c r="AQ2" s="718" t="str">
        <f>"　上記金額を令和"&amp;$AO$3&amp;"年度の賦課金として領収いたしました。"</f>
        <v>　上記金額を令和08年度の賦課金として領収いたしました。</v>
      </c>
      <c r="AR2" s="719"/>
      <c r="AS2" s="176"/>
    </row>
    <row r="3" ht="20.25" customHeight="1">
      <c r="A3" s="176"/>
      <c r="B3" s="639"/>
      <c r="H3" s="78"/>
      <c r="I3" s="706"/>
      <c r="J3" s="707"/>
      <c r="K3" s="639"/>
      <c r="P3" s="78"/>
      <c r="Q3" s="176"/>
      <c r="R3" s="706"/>
      <c r="S3" s="707"/>
      <c r="T3" s="176"/>
      <c r="U3" s="639"/>
      <c r="AA3" s="78"/>
      <c r="AB3" s="706"/>
      <c r="AC3" s="707"/>
      <c r="AD3" s="639"/>
      <c r="AI3" s="78"/>
      <c r="AJ3" s="176"/>
      <c r="AK3" s="176"/>
      <c r="AL3" s="708" t="s">
        <v>699</v>
      </c>
      <c r="AM3" s="176" t="s">
        <v>409</v>
      </c>
      <c r="AN3" s="720" t="str">
        <f>'組合役員'!$F$4</f>
        <v>久保田　要</v>
      </c>
      <c r="AO3" s="721" t="str">
        <f>'組合役員'!$M$2</f>
        <v>08</v>
      </c>
      <c r="AP3" s="722" t="str">
        <f>"令和"&amp;$AO$3&amp;"年　4　月　"&amp;IF(AR1=1,$AQ$3,"  ")&amp;" 日"</f>
        <v>令和08年　4　月　   日</v>
      </c>
      <c r="AQ3" s="723">
        <v>13.0</v>
      </c>
      <c r="AR3" s="724"/>
      <c r="AS3" s="176"/>
    </row>
    <row r="4" ht="20.25" customHeight="1">
      <c r="A4" s="176"/>
      <c r="B4" s="339"/>
      <c r="C4" s="176"/>
      <c r="D4" s="725" t="str">
        <f>'R08賦集'!C75</f>
        <v>大貝 憲三</v>
      </c>
      <c r="E4" s="109"/>
      <c r="F4" s="726" t="s">
        <v>537</v>
      </c>
      <c r="H4" s="727"/>
      <c r="I4" s="706"/>
      <c r="J4" s="707"/>
      <c r="K4" s="339"/>
      <c r="L4" s="725" t="str">
        <f>D4</f>
        <v>大貝 憲三</v>
      </c>
      <c r="M4" s="109"/>
      <c r="N4" s="726" t="s">
        <v>537</v>
      </c>
      <c r="P4" s="727"/>
      <c r="Q4" s="176"/>
      <c r="R4" s="706"/>
      <c r="S4" s="707"/>
      <c r="T4" s="176"/>
      <c r="U4" s="339"/>
      <c r="V4" s="176"/>
      <c r="W4" s="725" t="str">
        <f>'R08賦集'!C99</f>
        <v>芹澤 智</v>
      </c>
      <c r="X4" s="109"/>
      <c r="Y4" s="726" t="s">
        <v>537</v>
      </c>
      <c r="AA4" s="727"/>
      <c r="AB4" s="706"/>
      <c r="AC4" s="707"/>
      <c r="AD4" s="339"/>
      <c r="AE4" s="725" t="str">
        <f>W4</f>
        <v>芹澤 智</v>
      </c>
      <c r="AF4" s="109"/>
      <c r="AG4" s="726" t="s">
        <v>537</v>
      </c>
      <c r="AI4" s="727"/>
      <c r="AJ4" s="176"/>
      <c r="AK4" s="176"/>
      <c r="AL4" s="708" t="s">
        <v>700</v>
      </c>
      <c r="AM4" s="728" t="s">
        <v>409</v>
      </c>
      <c r="AN4" s="728" t="s">
        <v>701</v>
      </c>
      <c r="AO4" s="729" t="s">
        <v>702</v>
      </c>
      <c r="AP4" s="728" t="s">
        <v>703</v>
      </c>
      <c r="AQ4" s="730" t="s">
        <v>704</v>
      </c>
      <c r="AR4" s="730" t="s">
        <v>705</v>
      </c>
      <c r="AS4" s="176"/>
    </row>
    <row r="5" ht="20.25" customHeight="1">
      <c r="A5" s="176"/>
      <c r="B5" s="339"/>
      <c r="C5" s="176"/>
      <c r="D5" s="519"/>
      <c r="E5" s="519"/>
      <c r="F5" s="731"/>
      <c r="G5" s="519"/>
      <c r="H5" s="727"/>
      <c r="I5" s="706"/>
      <c r="J5" s="707"/>
      <c r="K5" s="339"/>
      <c r="L5" s="176"/>
      <c r="M5" s="176"/>
      <c r="N5" s="177"/>
      <c r="O5" s="176"/>
      <c r="P5" s="727"/>
      <c r="Q5" s="176"/>
      <c r="R5" s="706"/>
      <c r="S5" s="707"/>
      <c r="T5" s="176"/>
      <c r="U5" s="339"/>
      <c r="V5" s="176"/>
      <c r="W5" s="519"/>
      <c r="X5" s="519"/>
      <c r="Y5" s="731"/>
      <c r="Z5" s="519"/>
      <c r="AA5" s="727"/>
      <c r="AB5" s="706"/>
      <c r="AC5" s="707"/>
      <c r="AD5" s="339"/>
      <c r="AE5" s="176"/>
      <c r="AF5" s="176"/>
      <c r="AG5" s="177"/>
      <c r="AH5" s="176"/>
      <c r="AI5" s="727"/>
      <c r="AJ5" s="176"/>
      <c r="AK5" s="176"/>
      <c r="AL5" s="176"/>
      <c r="AM5" s="732">
        <v>75.0</v>
      </c>
      <c r="AN5" s="733" t="str">
        <f>'R08賦集'!C75</f>
        <v>大貝 憲三</v>
      </c>
      <c r="AO5" s="734" t="str">
        <f>'R08賦集'!X75</f>
        <v>7,540</v>
      </c>
      <c r="AP5" s="734" t="str">
        <f>'R08賦集'!Q75</f>
        <v>530</v>
      </c>
      <c r="AQ5" s="734" t="str">
        <f>'R08賦集'!S75</f>
        <v>3,430</v>
      </c>
      <c r="AR5" s="734" t="str">
        <f>'R08賦集'!W75</f>
        <v>3,580</v>
      </c>
      <c r="AS5" s="399" t="s">
        <v>351</v>
      </c>
    </row>
    <row r="6" ht="20.25" customHeight="1">
      <c r="A6" s="176"/>
      <c r="B6" s="339"/>
      <c r="C6" s="176"/>
      <c r="D6" s="735" t="s">
        <v>345</v>
      </c>
      <c r="E6" s="736" t="str">
        <f>'R08賦集'!Q75</f>
        <v>530</v>
      </c>
      <c r="F6" s="737" t="s">
        <v>706</v>
      </c>
      <c r="G6" s="176"/>
      <c r="H6" s="727"/>
      <c r="I6" s="706"/>
      <c r="J6" s="707"/>
      <c r="K6" s="339"/>
      <c r="L6" s="176"/>
      <c r="M6" s="176"/>
      <c r="N6" s="177"/>
      <c r="O6" s="176"/>
      <c r="P6" s="727"/>
      <c r="Q6" s="176"/>
      <c r="R6" s="706"/>
      <c r="S6" s="707"/>
      <c r="T6" s="176"/>
      <c r="U6" s="339"/>
      <c r="V6" s="176"/>
      <c r="W6" s="735" t="s">
        <v>345</v>
      </c>
      <c r="X6" s="736" t="str">
        <f>'R08賦集'!Q99</f>
        <v>9,690</v>
      </c>
      <c r="Y6" s="737" t="s">
        <v>706</v>
      </c>
      <c r="Z6" s="176"/>
      <c r="AA6" s="727"/>
      <c r="AB6" s="706"/>
      <c r="AC6" s="707"/>
      <c r="AD6" s="339"/>
      <c r="AE6" s="176"/>
      <c r="AF6" s="176"/>
      <c r="AG6" s="177"/>
      <c r="AH6" s="176"/>
      <c r="AI6" s="727"/>
      <c r="AJ6" s="176"/>
      <c r="AK6" s="176"/>
      <c r="AL6" s="176"/>
      <c r="AM6" s="732" t="str">
        <f t="shared" ref="AM6:AM55" si="1">AM5+1</f>
        <v>76</v>
      </c>
      <c r="AN6" s="733" t="str">
        <f>'R08賦集'!C76</f>
        <v>大澤 孝二</v>
      </c>
      <c r="AO6" s="734" t="str">
        <f>'R08賦集'!X76</f>
        <v>7,950</v>
      </c>
      <c r="AP6" s="734" t="str">
        <f>'R08賦集'!Q76</f>
        <v>1,350</v>
      </c>
      <c r="AQ6" s="734" t="str">
        <f>'R08賦集'!S76</f>
        <v>3,210</v>
      </c>
      <c r="AR6" s="734" t="str">
        <f>'R08賦集'!W76</f>
        <v>3,390</v>
      </c>
      <c r="AS6" s="176"/>
    </row>
    <row r="7" ht="20.25" customHeight="1">
      <c r="A7" s="176"/>
      <c r="B7" s="339"/>
      <c r="C7" s="176"/>
      <c r="D7" s="735" t="s">
        <v>707</v>
      </c>
      <c r="E7" s="736" t="str">
        <f>'R08賦集'!S75</f>
        <v>3,430</v>
      </c>
      <c r="F7" s="737" t="s">
        <v>706</v>
      </c>
      <c r="G7" s="176"/>
      <c r="H7" s="727"/>
      <c r="I7" s="706"/>
      <c r="J7" s="707"/>
      <c r="K7" s="339"/>
      <c r="L7" s="176"/>
      <c r="M7" s="176"/>
      <c r="N7" s="177"/>
      <c r="O7" s="176"/>
      <c r="P7" s="727"/>
      <c r="Q7" s="176"/>
      <c r="R7" s="706"/>
      <c r="S7" s="707"/>
      <c r="T7" s="176"/>
      <c r="U7" s="339"/>
      <c r="V7" s="176"/>
      <c r="W7" s="735" t="s">
        <v>707</v>
      </c>
      <c r="X7" s="736" t="str">
        <f>'R08賦集'!S99</f>
        <v>-7,440</v>
      </c>
      <c r="Y7" s="737" t="s">
        <v>706</v>
      </c>
      <c r="Z7" s="176"/>
      <c r="AA7" s="727"/>
      <c r="AB7" s="706"/>
      <c r="AC7" s="707"/>
      <c r="AD7" s="339"/>
      <c r="AE7" s="176"/>
      <c r="AF7" s="176"/>
      <c r="AG7" s="177"/>
      <c r="AH7" s="176"/>
      <c r="AI7" s="727"/>
      <c r="AJ7" s="176"/>
      <c r="AK7" s="176"/>
      <c r="AL7" s="176"/>
      <c r="AM7" s="732" t="str">
        <f t="shared" si="1"/>
        <v>77</v>
      </c>
      <c r="AN7" s="738" t="str">
        <f>'R08賦集'!C77</f>
        <v>大澤 栄司</v>
      </c>
      <c r="AO7" s="734" t="str">
        <f>'R08賦集'!X77</f>
        <v>△ 15,300</v>
      </c>
      <c r="AP7" s="734" t="str">
        <f>'R08賦集'!Q77</f>
        <v>1,630</v>
      </c>
      <c r="AQ7" s="734" t="str">
        <f>'R08賦集'!S77</f>
        <v>△ 21,250</v>
      </c>
      <c r="AR7" s="734" t="str">
        <f>'R08賦集'!W77</f>
        <v>4,320</v>
      </c>
      <c r="AS7" s="182"/>
    </row>
    <row r="8" ht="20.25" customHeight="1">
      <c r="A8" s="176"/>
      <c r="B8" s="339"/>
      <c r="C8" s="176"/>
      <c r="D8" s="735" t="s">
        <v>708</v>
      </c>
      <c r="E8" s="739" t="str">
        <f>'R08賦集'!W75</f>
        <v>3,580</v>
      </c>
      <c r="F8" s="737" t="s">
        <v>706</v>
      </c>
      <c r="G8" s="176"/>
      <c r="H8" s="727"/>
      <c r="I8" s="706"/>
      <c r="J8" s="707"/>
      <c r="K8" s="339"/>
      <c r="L8" s="740" t="s">
        <v>709</v>
      </c>
      <c r="M8" s="741" t="str">
        <f>E9</f>
        <v>7,540</v>
      </c>
      <c r="N8" s="742" t="s">
        <v>706</v>
      </c>
      <c r="O8" s="109"/>
      <c r="P8" s="743"/>
      <c r="Q8" s="176"/>
      <c r="R8" s="706"/>
      <c r="S8" s="707"/>
      <c r="T8" s="176"/>
      <c r="U8" s="339"/>
      <c r="V8" s="176"/>
      <c r="W8" s="735" t="s">
        <v>708</v>
      </c>
      <c r="X8" s="739" t="str">
        <f>'R08賦集'!W99</f>
        <v>24,870</v>
      </c>
      <c r="Y8" s="737" t="s">
        <v>706</v>
      </c>
      <c r="Z8" s="176"/>
      <c r="AA8" s="727"/>
      <c r="AB8" s="706"/>
      <c r="AC8" s="707"/>
      <c r="AD8" s="339"/>
      <c r="AE8" s="740" t="s">
        <v>709</v>
      </c>
      <c r="AF8" s="741" t="str">
        <f>X9</f>
        <v>27,120</v>
      </c>
      <c r="AG8" s="742" t="s">
        <v>706</v>
      </c>
      <c r="AH8" s="109"/>
      <c r="AI8" s="743"/>
      <c r="AJ8" s="176"/>
      <c r="AK8" s="176"/>
      <c r="AL8" s="176"/>
      <c r="AM8" s="732" t="str">
        <f t="shared" si="1"/>
        <v>78</v>
      </c>
      <c r="AN8" s="738" t="str">
        <f>'R08賦集'!C78</f>
        <v>大澤 貴人</v>
      </c>
      <c r="AO8" s="734" t="str">
        <f>'R08賦集'!X78</f>
        <v>3,140</v>
      </c>
      <c r="AP8" s="734" t="str">
        <f>'R08賦集'!Q78</f>
        <v>380</v>
      </c>
      <c r="AQ8" s="734" t="str">
        <f>'R08賦集'!S78</f>
        <v>1,190</v>
      </c>
      <c r="AR8" s="734" t="str">
        <f>'R08賦集'!W78</f>
        <v>1,570</v>
      </c>
      <c r="AS8" s="182"/>
    </row>
    <row r="9" ht="20.25" customHeight="1">
      <c r="A9" s="176"/>
      <c r="B9" s="339"/>
      <c r="C9" s="176"/>
      <c r="D9" s="735" t="s">
        <v>710</v>
      </c>
      <c r="E9" s="744" t="str">
        <f>'R08賦集'!X75</f>
        <v>7,540</v>
      </c>
      <c r="F9" s="737" t="s">
        <v>706</v>
      </c>
      <c r="G9" s="176"/>
      <c r="H9" s="727"/>
      <c r="I9" s="706"/>
      <c r="J9" s="707"/>
      <c r="K9" s="339"/>
      <c r="L9" s="176"/>
      <c r="M9" s="176"/>
      <c r="N9" s="177"/>
      <c r="O9" s="176"/>
      <c r="P9" s="727"/>
      <c r="Q9" s="176"/>
      <c r="R9" s="706"/>
      <c r="S9" s="707"/>
      <c r="T9" s="176"/>
      <c r="U9" s="339"/>
      <c r="V9" s="176"/>
      <c r="W9" s="735" t="s">
        <v>710</v>
      </c>
      <c r="X9" s="744" t="str">
        <f>'R08賦集'!X99</f>
        <v>27,120</v>
      </c>
      <c r="Y9" s="737" t="s">
        <v>706</v>
      </c>
      <c r="Z9" s="176"/>
      <c r="AA9" s="727"/>
      <c r="AB9" s="706"/>
      <c r="AC9" s="707"/>
      <c r="AD9" s="339"/>
      <c r="AE9" s="176"/>
      <c r="AF9" s="176"/>
      <c r="AG9" s="177"/>
      <c r="AH9" s="176"/>
      <c r="AI9" s="727"/>
      <c r="AJ9" s="176"/>
      <c r="AK9" s="176"/>
      <c r="AL9" s="176"/>
      <c r="AM9" s="732" t="str">
        <f t="shared" si="1"/>
        <v>79</v>
      </c>
      <c r="AN9" s="738" t="str">
        <f>'R08賦集'!C79</f>
        <v>大澤 設幸</v>
      </c>
      <c r="AO9" s="734" t="str">
        <f>'R08賦集'!X79</f>
        <v>26,770</v>
      </c>
      <c r="AP9" s="734" t="str">
        <f>'R08賦集'!Q79</f>
        <v>4,290</v>
      </c>
      <c r="AQ9" s="734" t="str">
        <f>'R08賦集'!S79</f>
        <v>10,380</v>
      </c>
      <c r="AR9" s="734" t="str">
        <f>'R08賦集'!W79</f>
        <v>12,100</v>
      </c>
      <c r="AS9" s="182"/>
    </row>
    <row r="10" ht="20.25" customHeight="1">
      <c r="A10" s="176"/>
      <c r="B10" s="339"/>
      <c r="C10" s="745" t="str">
        <f>$AP$2</f>
        <v>　上記金額を令和08年度の賦課金として、令和08年４月末日迄に納入願います。</v>
      </c>
      <c r="G10" s="176"/>
      <c r="H10" s="727"/>
      <c r="I10" s="706"/>
      <c r="J10" s="707"/>
      <c r="K10" s="339"/>
      <c r="L10" s="745" t="str">
        <f>$AQ$2</f>
        <v>　上記金額を令和08年度の賦課金として領収いたしました。</v>
      </c>
      <c r="P10" s="727"/>
      <c r="Q10" s="176"/>
      <c r="R10" s="706"/>
      <c r="S10" s="707"/>
      <c r="T10" s="176"/>
      <c r="U10" s="339"/>
      <c r="V10" s="745" t="str">
        <f>$AP$2</f>
        <v>　上記金額を令和08年度の賦課金として、令和08年４月末日迄に納入願います。</v>
      </c>
      <c r="Z10" s="176"/>
      <c r="AA10" s="727"/>
      <c r="AB10" s="706"/>
      <c r="AC10" s="707"/>
      <c r="AD10" s="339"/>
      <c r="AE10" s="745" t="str">
        <f>$AQ$2</f>
        <v>　上記金額を令和08年度の賦課金として領収いたしました。</v>
      </c>
      <c r="AI10" s="727"/>
      <c r="AJ10" s="176"/>
      <c r="AK10" s="176"/>
      <c r="AL10" s="176"/>
      <c r="AM10" s="732" t="str">
        <f t="shared" si="1"/>
        <v>80</v>
      </c>
      <c r="AN10" s="738" t="str">
        <f>'R08賦集'!C80</f>
        <v>大澤 實清</v>
      </c>
      <c r="AO10" s="734" t="str">
        <f>'R08賦集'!X80</f>
        <v>6,040</v>
      </c>
      <c r="AP10" s="734" t="str">
        <f>'R08賦集'!Q80</f>
        <v>1,580</v>
      </c>
      <c r="AQ10" s="734" t="str">
        <f>'R08賦集'!S80</f>
        <v>△ 8,100</v>
      </c>
      <c r="AR10" s="734" t="str">
        <f>'R08賦集'!W80</f>
        <v>12,560</v>
      </c>
      <c r="AS10" s="182"/>
    </row>
    <row r="11" ht="20.25" customHeight="1">
      <c r="A11" s="176"/>
      <c r="B11" s="339"/>
      <c r="G11" s="176"/>
      <c r="H11" s="727"/>
      <c r="I11" s="706"/>
      <c r="J11" s="707"/>
      <c r="K11" s="339"/>
      <c r="P11" s="727"/>
      <c r="Q11" s="176"/>
      <c r="R11" s="706"/>
      <c r="S11" s="707"/>
      <c r="T11" s="176"/>
      <c r="U11" s="339"/>
      <c r="Z11" s="176"/>
      <c r="AA11" s="727"/>
      <c r="AB11" s="706"/>
      <c r="AC11" s="707"/>
      <c r="AD11" s="339"/>
      <c r="AI11" s="727"/>
      <c r="AJ11" s="176"/>
      <c r="AK11" s="176"/>
      <c r="AL11" s="176"/>
      <c r="AM11" s="732" t="str">
        <f t="shared" si="1"/>
        <v>81</v>
      </c>
      <c r="AN11" s="738" t="str">
        <f>'R08賦集'!C81</f>
        <v>小澤 静男</v>
      </c>
      <c r="AO11" s="734" t="str">
        <f>'R08賦集'!X81</f>
        <v>18,600</v>
      </c>
      <c r="AP11" s="734" t="str">
        <f>'R08賦集'!Q81</f>
        <v>0</v>
      </c>
      <c r="AQ11" s="734" t="str">
        <f>'R08賦集'!S81</f>
        <v>9,520</v>
      </c>
      <c r="AR11" s="734" t="str">
        <f>'R08賦集'!W81</f>
        <v>9,080</v>
      </c>
      <c r="AS11" s="182"/>
    </row>
    <row r="12" ht="20.25" customHeight="1">
      <c r="A12" s="176"/>
      <c r="B12" s="339"/>
      <c r="G12" s="176"/>
      <c r="H12" s="727"/>
      <c r="I12" s="706"/>
      <c r="J12" s="707"/>
      <c r="K12" s="339"/>
      <c r="P12" s="727"/>
      <c r="Q12" s="176"/>
      <c r="R12" s="706"/>
      <c r="S12" s="707"/>
      <c r="T12" s="176"/>
      <c r="U12" s="339"/>
      <c r="Z12" s="176"/>
      <c r="AA12" s="727"/>
      <c r="AB12" s="706"/>
      <c r="AC12" s="707"/>
      <c r="AD12" s="339"/>
      <c r="AI12" s="727"/>
      <c r="AJ12" s="176"/>
      <c r="AK12" s="176"/>
      <c r="AL12" s="176"/>
      <c r="AM12" s="732" t="str">
        <f t="shared" si="1"/>
        <v>82</v>
      </c>
      <c r="AN12" s="738" t="str">
        <f>'R08賦集'!C82</f>
        <v>小澤 誠治</v>
      </c>
      <c r="AO12" s="734" t="str">
        <f>'R08賦集'!X82</f>
        <v>500</v>
      </c>
      <c r="AP12" s="734" t="str">
        <f>'R08賦集'!Q82</f>
        <v>0</v>
      </c>
      <c r="AQ12" s="734" t="str">
        <f>'R08賦集'!S82</f>
        <v>0</v>
      </c>
      <c r="AR12" s="734" t="str">
        <f>'R08賦集'!W82</f>
        <v>500</v>
      </c>
      <c r="AS12" s="182"/>
    </row>
    <row r="13" ht="20.25" customHeight="1">
      <c r="A13" s="176"/>
      <c r="B13" s="339"/>
      <c r="G13" s="176"/>
      <c r="H13" s="727"/>
      <c r="I13" s="706"/>
      <c r="J13" s="707"/>
      <c r="K13" s="339"/>
      <c r="P13" s="727"/>
      <c r="Q13" s="176"/>
      <c r="R13" s="706"/>
      <c r="S13" s="707"/>
      <c r="T13" s="176"/>
      <c r="U13" s="339"/>
      <c r="Z13" s="176"/>
      <c r="AA13" s="727"/>
      <c r="AB13" s="706"/>
      <c r="AC13" s="707"/>
      <c r="AD13" s="339"/>
      <c r="AI13" s="727"/>
      <c r="AJ13" s="176"/>
      <c r="AK13" s="176"/>
      <c r="AL13" s="176"/>
      <c r="AM13" s="732" t="str">
        <f t="shared" si="1"/>
        <v>83</v>
      </c>
      <c r="AN13" s="738" t="str">
        <f>'R08賦集'!C83</f>
        <v>小澤　博</v>
      </c>
      <c r="AO13" s="734" t="str">
        <f>'R08賦集'!X83</f>
        <v>22,010</v>
      </c>
      <c r="AP13" s="734" t="str">
        <f>'R08賦集'!Q83</f>
        <v>1,310</v>
      </c>
      <c r="AQ13" s="734" t="str">
        <f>'R08賦集'!S83</f>
        <v>10,970</v>
      </c>
      <c r="AR13" s="734" t="str">
        <f>'R08賦集'!W83</f>
        <v>9,730</v>
      </c>
      <c r="AS13" s="182"/>
    </row>
    <row r="14" ht="20.25" customHeight="1">
      <c r="A14" s="176"/>
      <c r="B14" s="339"/>
      <c r="C14" s="746" t="str">
        <f>$AP$3</f>
        <v>令和08年　4　月　   日</v>
      </c>
      <c r="H14" s="747"/>
      <c r="I14" s="748"/>
      <c r="J14" s="749"/>
      <c r="K14" s="750"/>
      <c r="L14" s="726"/>
      <c r="P14" s="747"/>
      <c r="Q14" s="176"/>
      <c r="R14" s="706"/>
      <c r="S14" s="707"/>
      <c r="T14" s="176"/>
      <c r="U14" s="339"/>
      <c r="V14" s="746" t="str">
        <f>$AP$3</f>
        <v>令和08年　4　月　   日</v>
      </c>
      <c r="AA14" s="747"/>
      <c r="AB14" s="748"/>
      <c r="AC14" s="749"/>
      <c r="AD14" s="750"/>
      <c r="AE14" s="726"/>
      <c r="AI14" s="747"/>
      <c r="AJ14" s="176"/>
      <c r="AK14" s="176"/>
      <c r="AL14" s="176"/>
      <c r="AM14" s="732" t="str">
        <f t="shared" si="1"/>
        <v>84</v>
      </c>
      <c r="AN14" s="738" t="str">
        <f>'R08賦集'!C84</f>
        <v>小澤 トヨ</v>
      </c>
      <c r="AO14" s="734" t="str">
        <f>'R08賦集'!X84</f>
        <v>1,260</v>
      </c>
      <c r="AP14" s="734" t="str">
        <f>'R08賦集'!Q84</f>
        <v>0</v>
      </c>
      <c r="AQ14" s="734" t="str">
        <f>'R08賦集'!S84</f>
        <v>400</v>
      </c>
      <c r="AR14" s="734" t="str">
        <f>'R08賦集'!W84</f>
        <v>860</v>
      </c>
      <c r="AS14" s="182"/>
    </row>
    <row r="15" ht="20.25" customHeight="1">
      <c r="A15" s="751"/>
      <c r="B15" s="752"/>
      <c r="C15" s="753" t="str">
        <f>$AN$2</f>
        <v>片岡農産組合長　久保田　要</v>
      </c>
      <c r="H15" s="754"/>
      <c r="I15" s="755"/>
      <c r="J15" s="756"/>
      <c r="K15" s="752"/>
      <c r="L15" s="753" t="s">
        <v>711</v>
      </c>
      <c r="P15" s="757"/>
      <c r="Q15" s="176"/>
      <c r="R15" s="706"/>
      <c r="S15" s="707"/>
      <c r="T15" s="751"/>
      <c r="U15" s="752"/>
      <c r="V15" s="753" t="s">
        <v>711</v>
      </c>
      <c r="AA15" s="754"/>
      <c r="AB15" s="755"/>
      <c r="AC15" s="756"/>
      <c r="AD15" s="752"/>
      <c r="AE15" s="753" t="s">
        <v>711</v>
      </c>
      <c r="AI15" s="757"/>
      <c r="AJ15" s="176"/>
      <c r="AK15" s="176"/>
      <c r="AL15" s="176"/>
      <c r="AM15" s="732" t="str">
        <f t="shared" si="1"/>
        <v>85</v>
      </c>
      <c r="AN15" s="738" t="str">
        <f>'R08賦集'!C85</f>
        <v>柏木 龍治</v>
      </c>
      <c r="AO15" s="734" t="str">
        <f>'R08賦集'!X85</f>
        <v>55,400</v>
      </c>
      <c r="AP15" s="734" t="str">
        <f>'R08賦集'!Q85</f>
        <v>11,480</v>
      </c>
      <c r="AQ15" s="734" t="str">
        <f>'R08賦集'!S85</f>
        <v>12,180</v>
      </c>
      <c r="AR15" s="734" t="str">
        <f>'R08賦集'!W85</f>
        <v>31,740</v>
      </c>
      <c r="AS15" s="182"/>
    </row>
    <row r="16" ht="20.25" customHeight="1">
      <c r="A16" s="751"/>
      <c r="B16" s="752"/>
      <c r="H16" s="754"/>
      <c r="I16" s="755"/>
      <c r="J16" s="756"/>
      <c r="K16" s="752"/>
      <c r="P16" s="757"/>
      <c r="Q16" s="176"/>
      <c r="R16" s="706"/>
      <c r="S16" s="707"/>
      <c r="T16" s="751"/>
      <c r="U16" s="752"/>
      <c r="AA16" s="754"/>
      <c r="AB16" s="755"/>
      <c r="AC16" s="756"/>
      <c r="AD16" s="752"/>
      <c r="AI16" s="757"/>
      <c r="AJ16" s="176"/>
      <c r="AK16" s="176"/>
      <c r="AL16" s="176"/>
      <c r="AM16" s="732" t="str">
        <f t="shared" si="1"/>
        <v>86</v>
      </c>
      <c r="AN16" s="738" t="str">
        <f>'R08賦集'!C86</f>
        <v>久保田 要</v>
      </c>
      <c r="AO16" s="734" t="str">
        <f>'R08賦集'!X86</f>
        <v>△ 11,910</v>
      </c>
      <c r="AP16" s="734" t="str">
        <f>'R08賦集'!Q86</f>
        <v>2,710</v>
      </c>
      <c r="AQ16" s="734" t="str">
        <f>'R08賦集'!S86</f>
        <v>△ 20,890</v>
      </c>
      <c r="AR16" s="734" t="str">
        <f>'R08賦集'!W86</f>
        <v>6,270</v>
      </c>
      <c r="AS16" s="182"/>
    </row>
    <row r="17" ht="20.25" customHeight="1">
      <c r="A17" s="176"/>
      <c r="B17" s="496"/>
      <c r="C17" s="497"/>
      <c r="D17" s="497"/>
      <c r="E17" s="497"/>
      <c r="F17" s="758"/>
      <c r="G17" s="497"/>
      <c r="H17" s="759"/>
      <c r="I17" s="706"/>
      <c r="J17" s="707"/>
      <c r="K17" s="496"/>
      <c r="L17" s="497"/>
      <c r="M17" s="497"/>
      <c r="N17" s="758"/>
      <c r="O17" s="497"/>
      <c r="P17" s="759"/>
      <c r="Q17" s="176"/>
      <c r="R17" s="706"/>
      <c r="S17" s="707"/>
      <c r="T17" s="176"/>
      <c r="U17" s="496"/>
      <c r="V17" s="497"/>
      <c r="W17" s="497"/>
      <c r="X17" s="497"/>
      <c r="Y17" s="758"/>
      <c r="Z17" s="497"/>
      <c r="AA17" s="759"/>
      <c r="AB17" s="706"/>
      <c r="AC17" s="707"/>
      <c r="AD17" s="496"/>
      <c r="AE17" s="497"/>
      <c r="AF17" s="497"/>
      <c r="AG17" s="758"/>
      <c r="AH17" s="497"/>
      <c r="AI17" s="759"/>
      <c r="AJ17" s="176"/>
      <c r="AK17" s="176"/>
      <c r="AL17" s="176"/>
      <c r="AM17" s="732" t="str">
        <f t="shared" si="1"/>
        <v>87</v>
      </c>
      <c r="AN17" s="738" t="str">
        <f>'R08賦集'!C87</f>
        <v>小巻 栄治</v>
      </c>
      <c r="AO17" s="734" t="str">
        <f>'R08賦集'!X87</f>
        <v>11,180</v>
      </c>
      <c r="AP17" s="734" t="str">
        <f>'R08賦集'!Q87</f>
        <v>1,940</v>
      </c>
      <c r="AQ17" s="734" t="str">
        <f>'R08賦集'!S87</f>
        <v>4,600</v>
      </c>
      <c r="AR17" s="734" t="str">
        <f>'R08賦集'!W87</f>
        <v>4,640</v>
      </c>
      <c r="AS17" s="182"/>
    </row>
    <row r="18" ht="28.5" customHeight="1">
      <c r="A18" s="176"/>
      <c r="B18" s="497"/>
      <c r="C18" s="497"/>
      <c r="D18" s="497"/>
      <c r="E18" s="497"/>
      <c r="F18" s="758"/>
      <c r="G18" s="497"/>
      <c r="H18" s="497"/>
      <c r="I18" s="760"/>
      <c r="J18" s="761"/>
      <c r="K18" s="497"/>
      <c r="L18" s="497"/>
      <c r="M18" s="497"/>
      <c r="N18" s="758"/>
      <c r="O18" s="497"/>
      <c r="P18" s="497"/>
      <c r="Q18" s="176"/>
      <c r="R18" s="706"/>
      <c r="S18" s="707"/>
      <c r="T18" s="176"/>
      <c r="U18" s="497"/>
      <c r="V18" s="497"/>
      <c r="W18" s="497"/>
      <c r="X18" s="497"/>
      <c r="Y18" s="758"/>
      <c r="Z18" s="497"/>
      <c r="AA18" s="497"/>
      <c r="AB18" s="760"/>
      <c r="AC18" s="761"/>
      <c r="AD18" s="497"/>
      <c r="AE18" s="497"/>
      <c r="AF18" s="497"/>
      <c r="AG18" s="758"/>
      <c r="AH18" s="497"/>
      <c r="AI18" s="497"/>
      <c r="AJ18" s="176"/>
      <c r="AK18" s="176"/>
      <c r="AL18" s="176"/>
      <c r="AM18" s="732" t="str">
        <f t="shared" si="1"/>
        <v>88</v>
      </c>
      <c r="AN18" s="738" t="str">
        <f>'R08賦集'!C88</f>
        <v>小巻 美彦</v>
      </c>
      <c r="AO18" s="734" t="str">
        <f>'R08賦集'!X88</f>
        <v>△ 2,630</v>
      </c>
      <c r="AP18" s="734" t="str">
        <f>'R08賦集'!Q88</f>
        <v>2,430</v>
      </c>
      <c r="AQ18" s="734" t="str">
        <f>'R08賦集'!S88</f>
        <v>△ 10,740</v>
      </c>
      <c r="AR18" s="734" t="str">
        <f>'R08賦集'!W88</f>
        <v>5,680</v>
      </c>
      <c r="AS18" s="182"/>
    </row>
    <row r="19" ht="28.5" customHeight="1">
      <c r="A19" s="176"/>
      <c r="B19" s="176"/>
      <c r="C19" s="176"/>
      <c r="D19" s="176"/>
      <c r="E19" s="176"/>
      <c r="F19" s="177"/>
      <c r="G19" s="176"/>
      <c r="H19" s="176"/>
      <c r="I19" s="706"/>
      <c r="J19" s="707"/>
      <c r="K19" s="176"/>
      <c r="L19" s="176"/>
      <c r="M19" s="176"/>
      <c r="N19" s="177"/>
      <c r="O19" s="176"/>
      <c r="P19" s="176"/>
      <c r="Q19" s="176"/>
      <c r="R19" s="706"/>
      <c r="S19" s="707"/>
      <c r="T19" s="176"/>
      <c r="U19" s="176"/>
      <c r="V19" s="176"/>
      <c r="W19" s="176"/>
      <c r="X19" s="176"/>
      <c r="Y19" s="177"/>
      <c r="Z19" s="176"/>
      <c r="AA19" s="176"/>
      <c r="AB19" s="706"/>
      <c r="AC19" s="707"/>
      <c r="AD19" s="176"/>
      <c r="AE19" s="176"/>
      <c r="AF19" s="176"/>
      <c r="AG19" s="177"/>
      <c r="AH19" s="176"/>
      <c r="AI19" s="176"/>
      <c r="AJ19" s="176"/>
      <c r="AK19" s="176"/>
      <c r="AL19" s="176"/>
      <c r="AM19" s="732" t="str">
        <f t="shared" si="1"/>
        <v>89</v>
      </c>
      <c r="AN19" s="738" t="str">
        <f>'R08賦集'!C89</f>
        <v>重田 正史</v>
      </c>
      <c r="AO19" s="734" t="str">
        <f>'R08賦集'!X89</f>
        <v>770</v>
      </c>
      <c r="AP19" s="734" t="str">
        <f>'R08賦集'!Q89</f>
        <v>0</v>
      </c>
      <c r="AQ19" s="734" t="str">
        <f>'R08賦集'!S89</f>
        <v>270</v>
      </c>
      <c r="AR19" s="734" t="str">
        <f>'R08賦集'!W89</f>
        <v>500</v>
      </c>
      <c r="AS19" s="182"/>
    </row>
    <row r="20" ht="20.25" customHeight="1">
      <c r="A20" s="176"/>
      <c r="B20" s="713" t="str">
        <f>IF(E27&lt;=0,$AL$2,$AL$1)</f>
        <v>道水割及び取水賦課金請求書</v>
      </c>
      <c r="C20" s="88"/>
      <c r="D20" s="88"/>
      <c r="E20" s="88"/>
      <c r="F20" s="88"/>
      <c r="G20" s="88"/>
      <c r="H20" s="66"/>
      <c r="I20" s="714"/>
      <c r="J20" s="707"/>
      <c r="K20" s="715" t="str">
        <f>IF(E27&lt;=0,$AL$4,$AL$3)</f>
        <v>道水割出不足金及び取水賦課金領収書</v>
      </c>
      <c r="L20" s="88"/>
      <c r="M20" s="88"/>
      <c r="N20" s="88"/>
      <c r="O20" s="88"/>
      <c r="P20" s="66"/>
      <c r="Q20" s="176"/>
      <c r="R20" s="706"/>
      <c r="S20" s="707"/>
      <c r="T20" s="176"/>
      <c r="U20" s="713" t="str">
        <f>IF(X27&lt;=0,$AL$2,$AL$1)</f>
        <v>道水割及び取水賦課金請求書</v>
      </c>
      <c r="V20" s="88"/>
      <c r="W20" s="88"/>
      <c r="X20" s="88"/>
      <c r="Y20" s="88"/>
      <c r="Z20" s="88"/>
      <c r="AA20" s="66"/>
      <c r="AB20" s="714"/>
      <c r="AC20" s="707"/>
      <c r="AD20" s="715" t="str">
        <f>IF(X27&lt;=0,$AL$4,$AL$3)</f>
        <v>道水割出不足金及び取水賦課金領収書</v>
      </c>
      <c r="AE20" s="88"/>
      <c r="AF20" s="88"/>
      <c r="AG20" s="88"/>
      <c r="AH20" s="88"/>
      <c r="AI20" s="66"/>
      <c r="AJ20" s="176"/>
      <c r="AK20" s="176"/>
      <c r="AL20" s="176"/>
      <c r="AM20" s="732" t="str">
        <f t="shared" si="1"/>
        <v>90</v>
      </c>
      <c r="AN20" s="738" t="str">
        <f>'R08賦集'!C90</f>
        <v>渋谷 誉(イネ)</v>
      </c>
      <c r="AO20" s="734" t="str">
        <f>'R08賦集'!X90</f>
        <v>3,210</v>
      </c>
      <c r="AP20" s="734" t="str">
        <f>'R08賦集'!Q90</f>
        <v>0</v>
      </c>
      <c r="AQ20" s="734" t="str">
        <f>'R08賦集'!S90</f>
        <v>1,430</v>
      </c>
      <c r="AR20" s="734" t="str">
        <f>'R08賦集'!W90</f>
        <v>1,780</v>
      </c>
      <c r="AS20" s="182"/>
    </row>
    <row r="21" ht="20.25" customHeight="1">
      <c r="A21" s="176"/>
      <c r="B21" s="639"/>
      <c r="H21" s="78"/>
      <c r="I21" s="706"/>
      <c r="J21" s="707"/>
      <c r="K21" s="639"/>
      <c r="P21" s="78"/>
      <c r="Q21" s="176"/>
      <c r="R21" s="706"/>
      <c r="S21" s="707"/>
      <c r="T21" s="176"/>
      <c r="U21" s="639"/>
      <c r="AA21" s="78"/>
      <c r="AB21" s="706"/>
      <c r="AC21" s="707"/>
      <c r="AD21" s="639"/>
      <c r="AI21" s="78"/>
      <c r="AJ21" s="176"/>
      <c r="AK21" s="176"/>
      <c r="AL21" s="176"/>
      <c r="AM21" s="732" t="str">
        <f t="shared" si="1"/>
        <v>91</v>
      </c>
      <c r="AN21" s="738" t="str">
        <f>'R08賦集'!C91</f>
        <v>渋谷 悦子</v>
      </c>
      <c r="AO21" s="734" t="str">
        <f>'R08賦集'!X91</f>
        <v>12,190</v>
      </c>
      <c r="AP21" s="734" t="str">
        <f>'R08賦集'!Q91</f>
        <v>1,520</v>
      </c>
      <c r="AQ21" s="734" t="str">
        <f>'R08賦集'!S91</f>
        <v>2,980</v>
      </c>
      <c r="AR21" s="734" t="str">
        <f>'R08賦集'!W91</f>
        <v>7,690</v>
      </c>
      <c r="AS21" s="182"/>
    </row>
    <row r="22" ht="20.25" customHeight="1">
      <c r="A22" s="176"/>
      <c r="B22" s="339"/>
      <c r="C22" s="176"/>
      <c r="D22" s="725" t="str">
        <f>'R08賦集'!C76</f>
        <v>大澤 孝二</v>
      </c>
      <c r="E22" s="109"/>
      <c r="F22" s="726" t="s">
        <v>537</v>
      </c>
      <c r="H22" s="727"/>
      <c r="I22" s="706"/>
      <c r="J22" s="707"/>
      <c r="K22" s="339"/>
      <c r="L22" s="725" t="str">
        <f>D22</f>
        <v>大澤 孝二</v>
      </c>
      <c r="M22" s="109"/>
      <c r="N22" s="726" t="s">
        <v>537</v>
      </c>
      <c r="P22" s="727"/>
      <c r="Q22" s="176"/>
      <c r="R22" s="706"/>
      <c r="S22" s="707"/>
      <c r="T22" s="176"/>
      <c r="U22" s="339"/>
      <c r="V22" s="176"/>
      <c r="W22" s="725" t="str">
        <f>'R08賦集'!C100</f>
        <v>芹澤 修一</v>
      </c>
      <c r="X22" s="109"/>
      <c r="Y22" s="726" t="s">
        <v>537</v>
      </c>
      <c r="AA22" s="727"/>
      <c r="AB22" s="706"/>
      <c r="AC22" s="707"/>
      <c r="AD22" s="339"/>
      <c r="AE22" s="725" t="str">
        <f>W22</f>
        <v>芹澤 修一</v>
      </c>
      <c r="AF22" s="109"/>
      <c r="AG22" s="726" t="s">
        <v>537</v>
      </c>
      <c r="AI22" s="727"/>
      <c r="AJ22" s="176"/>
      <c r="AK22" s="176"/>
      <c r="AL22" s="176"/>
      <c r="AM22" s="732" t="str">
        <f t="shared" si="1"/>
        <v>92</v>
      </c>
      <c r="AN22" s="738" t="str">
        <f>'R08賦集'!C92</f>
        <v>渋谷 和男</v>
      </c>
      <c r="AO22" s="734" t="str">
        <f>'R08賦集'!X92</f>
        <v>500</v>
      </c>
      <c r="AP22" s="734" t="str">
        <f>'R08賦集'!Q92</f>
        <v>0</v>
      </c>
      <c r="AQ22" s="734" t="str">
        <f>'R08賦集'!S92</f>
        <v>0</v>
      </c>
      <c r="AR22" s="734" t="str">
        <f>'R08賦集'!W92</f>
        <v>500</v>
      </c>
      <c r="AS22" s="182"/>
    </row>
    <row r="23" ht="20.25" customHeight="1">
      <c r="A23" s="176"/>
      <c r="B23" s="339"/>
      <c r="C23" s="176"/>
      <c r="D23" s="519"/>
      <c r="E23" s="519"/>
      <c r="F23" s="731"/>
      <c r="G23" s="519"/>
      <c r="H23" s="727"/>
      <c r="I23" s="706"/>
      <c r="J23" s="707"/>
      <c r="K23" s="339"/>
      <c r="L23" s="176"/>
      <c r="M23" s="176"/>
      <c r="N23" s="177"/>
      <c r="O23" s="176"/>
      <c r="P23" s="727"/>
      <c r="Q23" s="176"/>
      <c r="R23" s="706"/>
      <c r="S23" s="707"/>
      <c r="T23" s="176"/>
      <c r="U23" s="339"/>
      <c r="V23" s="176"/>
      <c r="W23" s="519"/>
      <c r="X23" s="519"/>
      <c r="Y23" s="731"/>
      <c r="Z23" s="519"/>
      <c r="AA23" s="727"/>
      <c r="AB23" s="706"/>
      <c r="AC23" s="707"/>
      <c r="AD23" s="339"/>
      <c r="AE23" s="176"/>
      <c r="AF23" s="176"/>
      <c r="AG23" s="177"/>
      <c r="AH23" s="176"/>
      <c r="AI23" s="727"/>
      <c r="AJ23" s="176"/>
      <c r="AK23" s="176"/>
      <c r="AL23" s="176"/>
      <c r="AM23" s="732" t="str">
        <f t="shared" si="1"/>
        <v>93</v>
      </c>
      <c r="AN23" s="738" t="str">
        <f>'R08賦集'!C93</f>
        <v>渋谷 重憲(精一)</v>
      </c>
      <c r="AO23" s="734" t="str">
        <f>'R08賦集'!X93</f>
        <v>△ 38,010</v>
      </c>
      <c r="AP23" s="734" t="str">
        <f>'R08賦集'!Q93</f>
        <v>3,870</v>
      </c>
      <c r="AQ23" s="734" t="str">
        <f>'R08賦集'!S93</f>
        <v>△ 54,180</v>
      </c>
      <c r="AR23" s="734" t="str">
        <f>'R08賦集'!W93</f>
        <v>12,300</v>
      </c>
      <c r="AS23" s="182"/>
    </row>
    <row r="24" ht="20.25" customHeight="1">
      <c r="A24" s="176"/>
      <c r="B24" s="339"/>
      <c r="C24" s="176"/>
      <c r="D24" s="735" t="s">
        <v>345</v>
      </c>
      <c r="E24" s="736" t="str">
        <f>'R08賦集'!Q76</f>
        <v>1,350</v>
      </c>
      <c r="F24" s="737" t="s">
        <v>706</v>
      </c>
      <c r="G24" s="176"/>
      <c r="H24" s="727"/>
      <c r="I24" s="706"/>
      <c r="J24" s="707"/>
      <c r="K24" s="339"/>
      <c r="L24" s="176"/>
      <c r="M24" s="176"/>
      <c r="N24" s="177"/>
      <c r="O24" s="176"/>
      <c r="P24" s="727"/>
      <c r="Q24" s="176"/>
      <c r="R24" s="706"/>
      <c r="S24" s="707"/>
      <c r="T24" s="176"/>
      <c r="U24" s="339"/>
      <c r="V24" s="176"/>
      <c r="W24" s="735" t="s">
        <v>345</v>
      </c>
      <c r="X24" s="736" t="str">
        <f>'R08賦集'!Q100</f>
        <v>13,830</v>
      </c>
      <c r="Y24" s="737" t="s">
        <v>706</v>
      </c>
      <c r="Z24" s="176"/>
      <c r="AA24" s="727"/>
      <c r="AB24" s="706"/>
      <c r="AC24" s="707"/>
      <c r="AD24" s="339"/>
      <c r="AE24" s="176"/>
      <c r="AF24" s="176"/>
      <c r="AG24" s="177"/>
      <c r="AH24" s="176"/>
      <c r="AI24" s="727"/>
      <c r="AJ24" s="176"/>
      <c r="AK24" s="176"/>
      <c r="AL24" s="176"/>
      <c r="AM24" s="732" t="str">
        <f t="shared" si="1"/>
        <v>94</v>
      </c>
      <c r="AN24" s="738" t="str">
        <f>'R08賦集'!C94</f>
        <v>澁谷 真一</v>
      </c>
      <c r="AO24" s="734" t="str">
        <f>'R08賦集'!X94</f>
        <v>△ 26,140</v>
      </c>
      <c r="AP24" s="734" t="str">
        <f>'R08賦集'!Q94</f>
        <v>0</v>
      </c>
      <c r="AQ24" s="734" t="str">
        <f>'R08賦集'!S94</f>
        <v>△ 32,020</v>
      </c>
      <c r="AR24" s="734" t="str">
        <f>'R08賦集'!W94</f>
        <v>5,880</v>
      </c>
      <c r="AS24" s="182"/>
    </row>
    <row r="25" ht="20.25" customHeight="1">
      <c r="A25" s="176"/>
      <c r="B25" s="339"/>
      <c r="C25" s="176"/>
      <c r="D25" s="735" t="s">
        <v>707</v>
      </c>
      <c r="E25" s="736" t="str">
        <f>'R08賦集'!S76</f>
        <v>3,210</v>
      </c>
      <c r="F25" s="737" t="s">
        <v>706</v>
      </c>
      <c r="G25" s="176"/>
      <c r="H25" s="727"/>
      <c r="I25" s="706"/>
      <c r="J25" s="707"/>
      <c r="K25" s="339"/>
      <c r="L25" s="176"/>
      <c r="M25" s="176"/>
      <c r="N25" s="177"/>
      <c r="O25" s="176"/>
      <c r="P25" s="727"/>
      <c r="Q25" s="176"/>
      <c r="R25" s="706"/>
      <c r="S25" s="707"/>
      <c r="T25" s="176"/>
      <c r="U25" s="339"/>
      <c r="V25" s="176"/>
      <c r="W25" s="735" t="s">
        <v>707</v>
      </c>
      <c r="X25" s="736" t="str">
        <f>'R08賦集'!S100</f>
        <v>17,240</v>
      </c>
      <c r="Y25" s="737" t="s">
        <v>706</v>
      </c>
      <c r="Z25" s="176"/>
      <c r="AA25" s="727"/>
      <c r="AB25" s="706"/>
      <c r="AC25" s="707"/>
      <c r="AD25" s="339"/>
      <c r="AE25" s="176"/>
      <c r="AF25" s="176"/>
      <c r="AG25" s="177"/>
      <c r="AH25" s="176"/>
      <c r="AI25" s="727"/>
      <c r="AJ25" s="176"/>
      <c r="AK25" s="176"/>
      <c r="AL25" s="176"/>
      <c r="AM25" s="732" t="str">
        <f t="shared" si="1"/>
        <v>95</v>
      </c>
      <c r="AN25" s="738" t="str">
        <f>'R08賦集'!C95</f>
        <v>澁谷 孝之</v>
      </c>
      <c r="AO25" s="734" t="str">
        <f>'R08賦集'!X95</f>
        <v>7,680</v>
      </c>
      <c r="AP25" s="734" t="str">
        <f>'R08賦集'!Q95</f>
        <v>1,120</v>
      </c>
      <c r="AQ25" s="734" t="str">
        <f>'R08賦集'!S95</f>
        <v>6,060</v>
      </c>
      <c r="AR25" s="734" t="str">
        <f>'R08賦集'!W95</f>
        <v>500</v>
      </c>
      <c r="AS25" s="182"/>
    </row>
    <row r="26" ht="20.25" customHeight="1">
      <c r="A26" s="176"/>
      <c r="B26" s="339"/>
      <c r="C26" s="176"/>
      <c r="D26" s="735" t="s">
        <v>708</v>
      </c>
      <c r="E26" s="739" t="str">
        <f>'R08賦集'!W76</f>
        <v>3,390</v>
      </c>
      <c r="F26" s="737" t="s">
        <v>706</v>
      </c>
      <c r="G26" s="176"/>
      <c r="H26" s="727"/>
      <c r="I26" s="706"/>
      <c r="J26" s="707"/>
      <c r="K26" s="339"/>
      <c r="L26" s="740" t="s">
        <v>709</v>
      </c>
      <c r="M26" s="741" t="str">
        <f>E27</f>
        <v>7,950</v>
      </c>
      <c r="N26" s="742" t="s">
        <v>706</v>
      </c>
      <c r="O26" s="109"/>
      <c r="P26" s="743"/>
      <c r="Q26" s="176"/>
      <c r="R26" s="706"/>
      <c r="S26" s="707"/>
      <c r="T26" s="176"/>
      <c r="U26" s="339"/>
      <c r="V26" s="176"/>
      <c r="W26" s="735" t="s">
        <v>708</v>
      </c>
      <c r="X26" s="739" t="str">
        <f>'R08賦集'!W100</f>
        <v>29,950</v>
      </c>
      <c r="Y26" s="737" t="s">
        <v>706</v>
      </c>
      <c r="Z26" s="176"/>
      <c r="AA26" s="727"/>
      <c r="AB26" s="706"/>
      <c r="AC26" s="707"/>
      <c r="AD26" s="339"/>
      <c r="AE26" s="740" t="s">
        <v>709</v>
      </c>
      <c r="AF26" s="741" t="str">
        <f>X27</f>
        <v>61,020</v>
      </c>
      <c r="AG26" s="742" t="s">
        <v>706</v>
      </c>
      <c r="AH26" s="109"/>
      <c r="AI26" s="743"/>
      <c r="AJ26" s="176"/>
      <c r="AK26" s="176"/>
      <c r="AL26" s="176"/>
      <c r="AM26" s="732" t="str">
        <f t="shared" si="1"/>
        <v>96</v>
      </c>
      <c r="AN26" s="738" t="str">
        <f>'R08賦集'!C96</f>
        <v>渋谷 彰彦</v>
      </c>
      <c r="AO26" s="734" t="str">
        <f>'R08賦集'!X96</f>
        <v>1,470</v>
      </c>
      <c r="AP26" s="734" t="str">
        <f>'R08賦集'!Q96</f>
        <v>0</v>
      </c>
      <c r="AQ26" s="734" t="str">
        <f>'R08賦集'!S96</f>
        <v>510</v>
      </c>
      <c r="AR26" s="734" t="str">
        <f>'R08賦集'!W96</f>
        <v>960</v>
      </c>
      <c r="AS26" s="182"/>
    </row>
    <row r="27" ht="20.25" customHeight="1">
      <c r="A27" s="176"/>
      <c r="B27" s="339"/>
      <c r="C27" s="176"/>
      <c r="D27" s="735" t="s">
        <v>710</v>
      </c>
      <c r="E27" s="744" t="str">
        <f>'R08賦集'!X76</f>
        <v>7,950</v>
      </c>
      <c r="F27" s="737" t="s">
        <v>706</v>
      </c>
      <c r="G27" s="176"/>
      <c r="H27" s="727"/>
      <c r="I27" s="706"/>
      <c r="J27" s="707"/>
      <c r="K27" s="339"/>
      <c r="L27" s="176"/>
      <c r="M27" s="176"/>
      <c r="N27" s="177"/>
      <c r="O27" s="176"/>
      <c r="P27" s="727"/>
      <c r="Q27" s="176"/>
      <c r="R27" s="706"/>
      <c r="S27" s="707"/>
      <c r="T27" s="176"/>
      <c r="U27" s="339"/>
      <c r="V27" s="176"/>
      <c r="W27" s="735" t="s">
        <v>710</v>
      </c>
      <c r="X27" s="744" t="str">
        <f>'R08賦集'!X100</f>
        <v>61,020</v>
      </c>
      <c r="Y27" s="737" t="s">
        <v>706</v>
      </c>
      <c r="Z27" s="176"/>
      <c r="AA27" s="727"/>
      <c r="AB27" s="706"/>
      <c r="AC27" s="707"/>
      <c r="AD27" s="339"/>
      <c r="AE27" s="176"/>
      <c r="AF27" s="176"/>
      <c r="AG27" s="177"/>
      <c r="AH27" s="176"/>
      <c r="AI27" s="727"/>
      <c r="AJ27" s="176"/>
      <c r="AK27" s="176"/>
      <c r="AL27" s="176"/>
      <c r="AM27" s="732" t="str">
        <f t="shared" si="1"/>
        <v>97</v>
      </c>
      <c r="AN27" s="738" t="str">
        <f>'R08賦集'!C97</f>
        <v>渋谷 洋一</v>
      </c>
      <c r="AO27" s="734" t="str">
        <f>'R08賦集'!X97</f>
        <v>14,770</v>
      </c>
      <c r="AP27" s="734" t="str">
        <f>'R08賦集'!Q97</f>
        <v>0</v>
      </c>
      <c r="AQ27" s="734" t="str">
        <f>'R08賦集'!S97</f>
        <v>3,800</v>
      </c>
      <c r="AR27" s="734" t="str">
        <f>'R08賦集'!W97</f>
        <v>10,970</v>
      </c>
      <c r="AS27" s="182"/>
    </row>
    <row r="28" ht="20.25" customHeight="1">
      <c r="A28" s="176"/>
      <c r="B28" s="339"/>
      <c r="C28" s="745" t="str">
        <f>$AP$2</f>
        <v>　上記金額を令和08年度の賦課金として、令和08年４月末日迄に納入願います。</v>
      </c>
      <c r="G28" s="176"/>
      <c r="H28" s="727"/>
      <c r="I28" s="706"/>
      <c r="J28" s="707"/>
      <c r="K28" s="339"/>
      <c r="L28" s="745" t="str">
        <f>$AQ$2</f>
        <v>　上記金額を令和08年度の賦課金として領収いたしました。</v>
      </c>
      <c r="P28" s="727"/>
      <c r="Q28" s="176"/>
      <c r="R28" s="706"/>
      <c r="S28" s="707"/>
      <c r="T28" s="176"/>
      <c r="U28" s="339"/>
      <c r="V28" s="745" t="str">
        <f>$AP$2</f>
        <v>　上記金額を令和08年度の賦課金として、令和08年４月末日迄に納入願います。</v>
      </c>
      <c r="Z28" s="176"/>
      <c r="AA28" s="727"/>
      <c r="AB28" s="706"/>
      <c r="AC28" s="707"/>
      <c r="AD28" s="339"/>
      <c r="AE28" s="745" t="str">
        <f>$AQ$2</f>
        <v>　上記金額を令和08年度の賦課金として領収いたしました。</v>
      </c>
      <c r="AI28" s="727"/>
      <c r="AJ28" s="176"/>
      <c r="AK28" s="176"/>
      <c r="AL28" s="176"/>
      <c r="AM28" s="732" t="str">
        <f t="shared" si="1"/>
        <v>98</v>
      </c>
      <c r="AN28" s="738" t="str">
        <f>'R08賦集'!C98</f>
        <v>鈴木 キヨ江</v>
      </c>
      <c r="AO28" s="734" t="str">
        <f>'R08賦集'!X98</f>
        <v>500</v>
      </c>
      <c r="AP28" s="734" t="str">
        <f>'R08賦集'!Q98</f>
        <v>0</v>
      </c>
      <c r="AQ28" s="734" t="str">
        <f>'R08賦集'!S98</f>
        <v>0</v>
      </c>
      <c r="AR28" s="734" t="str">
        <f>'R08賦集'!W98</f>
        <v>500</v>
      </c>
      <c r="AS28" s="182"/>
    </row>
    <row r="29" ht="20.25" customHeight="1">
      <c r="A29" s="176"/>
      <c r="B29" s="339"/>
      <c r="G29" s="176"/>
      <c r="H29" s="727"/>
      <c r="I29" s="706"/>
      <c r="J29" s="707"/>
      <c r="K29" s="339"/>
      <c r="P29" s="727"/>
      <c r="Q29" s="176"/>
      <c r="R29" s="706"/>
      <c r="S29" s="707"/>
      <c r="T29" s="176"/>
      <c r="U29" s="339"/>
      <c r="Z29" s="176"/>
      <c r="AA29" s="727"/>
      <c r="AB29" s="706"/>
      <c r="AC29" s="707"/>
      <c r="AD29" s="339"/>
      <c r="AI29" s="727"/>
      <c r="AJ29" s="176"/>
      <c r="AK29" s="176"/>
      <c r="AL29" s="176"/>
      <c r="AM29" s="732" t="str">
        <f t="shared" si="1"/>
        <v>99</v>
      </c>
      <c r="AN29" s="738" t="str">
        <f>'R08賦集'!C99</f>
        <v>芹澤 智</v>
      </c>
      <c r="AO29" s="734" t="str">
        <f>'R08賦集'!X99</f>
        <v>27,120</v>
      </c>
      <c r="AP29" s="734" t="str">
        <f>'R08賦集'!Q99</f>
        <v>9,690</v>
      </c>
      <c r="AQ29" s="734" t="str">
        <f>'R08賦集'!S99</f>
        <v>△ 7,440</v>
      </c>
      <c r="AR29" s="734" t="str">
        <f>'R08賦集'!W99</f>
        <v>24,870</v>
      </c>
      <c r="AS29" s="182"/>
    </row>
    <row r="30" ht="20.25" customHeight="1">
      <c r="A30" s="176"/>
      <c r="B30" s="339"/>
      <c r="G30" s="176"/>
      <c r="H30" s="727"/>
      <c r="I30" s="706"/>
      <c r="J30" s="707"/>
      <c r="K30" s="339"/>
      <c r="P30" s="727"/>
      <c r="Q30" s="176"/>
      <c r="R30" s="706"/>
      <c r="S30" s="707"/>
      <c r="T30" s="176"/>
      <c r="U30" s="339"/>
      <c r="Z30" s="176"/>
      <c r="AA30" s="727"/>
      <c r="AB30" s="706"/>
      <c r="AC30" s="707"/>
      <c r="AD30" s="339"/>
      <c r="AI30" s="727"/>
      <c r="AJ30" s="176"/>
      <c r="AK30" s="176"/>
      <c r="AL30" s="176"/>
      <c r="AM30" s="732" t="str">
        <f t="shared" si="1"/>
        <v>100</v>
      </c>
      <c r="AN30" s="738" t="str">
        <f>'R08賦集'!C100</f>
        <v>芹澤 修一</v>
      </c>
      <c r="AO30" s="734" t="str">
        <f>'R08賦集'!X100</f>
        <v>61,020</v>
      </c>
      <c r="AP30" s="734" t="str">
        <f>'R08賦集'!Q100</f>
        <v>13,830</v>
      </c>
      <c r="AQ30" s="734" t="str">
        <f>'R08賦集'!S100</f>
        <v>17,240</v>
      </c>
      <c r="AR30" s="734" t="str">
        <f>'R08賦集'!W100</f>
        <v>29,950</v>
      </c>
      <c r="AS30" s="182"/>
    </row>
    <row r="31" ht="20.25" customHeight="1">
      <c r="A31" s="176"/>
      <c r="B31" s="339"/>
      <c r="G31" s="176"/>
      <c r="H31" s="727"/>
      <c r="I31" s="706"/>
      <c r="J31" s="707"/>
      <c r="K31" s="339"/>
      <c r="P31" s="727"/>
      <c r="Q31" s="176"/>
      <c r="R31" s="706"/>
      <c r="S31" s="707"/>
      <c r="T31" s="176"/>
      <c r="U31" s="339"/>
      <c r="Z31" s="176"/>
      <c r="AA31" s="727"/>
      <c r="AB31" s="706"/>
      <c r="AC31" s="707"/>
      <c r="AD31" s="339"/>
      <c r="AI31" s="727"/>
      <c r="AJ31" s="176"/>
      <c r="AK31" s="176"/>
      <c r="AL31" s="176"/>
      <c r="AM31" s="732" t="str">
        <f t="shared" si="1"/>
        <v>101</v>
      </c>
      <c r="AN31" s="738" t="str">
        <f>'R08賦集'!C101</f>
        <v>芹澤 幸雄</v>
      </c>
      <c r="AO31" s="734" t="str">
        <f>'R08賦集'!X101</f>
        <v>57,230</v>
      </c>
      <c r="AP31" s="734" t="str">
        <f>'R08賦集'!Q101</f>
        <v>10,010</v>
      </c>
      <c r="AQ31" s="734" t="str">
        <f>'R08賦集'!S101</f>
        <v>14,390</v>
      </c>
      <c r="AR31" s="734" t="str">
        <f>'R08賦集'!W101</f>
        <v>32,830</v>
      </c>
      <c r="AS31" s="182"/>
    </row>
    <row r="32" ht="20.25" customHeight="1">
      <c r="A32" s="176"/>
      <c r="B32" s="339"/>
      <c r="C32" s="746" t="str">
        <f>$AP$3</f>
        <v>令和08年　4　月　   日</v>
      </c>
      <c r="H32" s="747"/>
      <c r="I32" s="748"/>
      <c r="J32" s="749"/>
      <c r="K32" s="750"/>
      <c r="L32" s="726"/>
      <c r="P32" s="747"/>
      <c r="Q32" s="176"/>
      <c r="R32" s="706"/>
      <c r="S32" s="707"/>
      <c r="T32" s="176"/>
      <c r="U32" s="339"/>
      <c r="V32" s="746" t="str">
        <f>$AP$3</f>
        <v>令和08年　4　月　   日</v>
      </c>
      <c r="AA32" s="747"/>
      <c r="AB32" s="748"/>
      <c r="AC32" s="749"/>
      <c r="AD32" s="750"/>
      <c r="AE32" s="726"/>
      <c r="AI32" s="747"/>
      <c r="AJ32" s="176"/>
      <c r="AK32" s="176"/>
      <c r="AL32" s="176"/>
      <c r="AM32" s="732" t="str">
        <f t="shared" si="1"/>
        <v>102</v>
      </c>
      <c r="AN32" s="738" t="str">
        <f>'R08賦集'!C102</f>
        <v>坪井 正興</v>
      </c>
      <c r="AO32" s="734" t="str">
        <f>'R08賦集'!X102</f>
        <v>13,390</v>
      </c>
      <c r="AP32" s="734" t="str">
        <f>'R08賦集'!Q102</f>
        <v>4,630</v>
      </c>
      <c r="AQ32" s="734" t="str">
        <f>'R08賦集'!S102</f>
        <v>△ 6,200</v>
      </c>
      <c r="AR32" s="734" t="str">
        <f>'R08賦集'!W102</f>
        <v>14,960</v>
      </c>
      <c r="AS32" s="182"/>
    </row>
    <row r="33" ht="20.25" customHeight="1">
      <c r="A33" s="176"/>
      <c r="B33" s="752"/>
      <c r="C33" s="753" t="str">
        <f>$AN$2</f>
        <v>片岡農産組合長　久保田　要</v>
      </c>
      <c r="H33" s="754"/>
      <c r="I33" s="755"/>
      <c r="J33" s="756"/>
      <c r="K33" s="752"/>
      <c r="L33" s="753" t="s">
        <v>711</v>
      </c>
      <c r="P33" s="757"/>
      <c r="Q33" s="176"/>
      <c r="R33" s="706"/>
      <c r="S33" s="707"/>
      <c r="T33" s="751"/>
      <c r="U33" s="752"/>
      <c r="V33" s="753" t="s">
        <v>711</v>
      </c>
      <c r="AA33" s="754"/>
      <c r="AB33" s="755"/>
      <c r="AC33" s="756"/>
      <c r="AD33" s="752"/>
      <c r="AE33" s="753" t="s">
        <v>711</v>
      </c>
      <c r="AI33" s="757"/>
      <c r="AJ33" s="176"/>
      <c r="AK33" s="176"/>
      <c r="AL33" s="176"/>
      <c r="AM33" s="732" t="str">
        <f t="shared" si="1"/>
        <v>103</v>
      </c>
      <c r="AN33" s="738" t="str">
        <f>'R08賦集'!C103</f>
        <v>坪井 正孝</v>
      </c>
      <c r="AO33" s="734" t="str">
        <f>'R08賦集'!X103</f>
        <v>2,380</v>
      </c>
      <c r="AP33" s="734" t="str">
        <f>'R08賦集'!Q103</f>
        <v>0</v>
      </c>
      <c r="AQ33" s="734" t="str">
        <f>'R08賦集'!S103</f>
        <v>990</v>
      </c>
      <c r="AR33" s="734" t="str">
        <f>'R08賦集'!W103</f>
        <v>1,390</v>
      </c>
      <c r="AS33" s="182"/>
    </row>
    <row r="34" ht="20.25" customHeight="1">
      <c r="A34" s="176"/>
      <c r="B34" s="752"/>
      <c r="H34" s="754"/>
      <c r="I34" s="755"/>
      <c r="J34" s="756"/>
      <c r="K34" s="752"/>
      <c r="P34" s="757"/>
      <c r="Q34" s="176"/>
      <c r="R34" s="706"/>
      <c r="S34" s="707"/>
      <c r="T34" s="751"/>
      <c r="U34" s="752"/>
      <c r="AA34" s="754"/>
      <c r="AB34" s="755"/>
      <c r="AC34" s="756"/>
      <c r="AD34" s="752"/>
      <c r="AI34" s="757"/>
      <c r="AJ34" s="176"/>
      <c r="AK34" s="176"/>
      <c r="AL34" s="176"/>
      <c r="AM34" s="732" t="str">
        <f t="shared" si="1"/>
        <v>104</v>
      </c>
      <c r="AN34" s="738" t="str">
        <f>'R08賦集'!C104</f>
        <v>沼田 尚男</v>
      </c>
      <c r="AO34" s="734" t="str">
        <f>'R08賦集'!X104</f>
        <v>△ 14,210</v>
      </c>
      <c r="AP34" s="734" t="str">
        <f>'R08賦集'!Q104</f>
        <v>240</v>
      </c>
      <c r="AQ34" s="734" t="str">
        <f>'R08賦集'!S104</f>
        <v>△ 16,860</v>
      </c>
      <c r="AR34" s="734" t="str">
        <f>'R08賦集'!W104</f>
        <v>2,410</v>
      </c>
      <c r="AS34" s="182"/>
    </row>
    <row r="35" ht="20.25" customHeight="1">
      <c r="A35" s="176"/>
      <c r="B35" s="496"/>
      <c r="C35" s="497"/>
      <c r="D35" s="497"/>
      <c r="E35" s="497"/>
      <c r="F35" s="758"/>
      <c r="G35" s="497"/>
      <c r="H35" s="759"/>
      <c r="I35" s="706"/>
      <c r="J35" s="707"/>
      <c r="K35" s="496"/>
      <c r="L35" s="497"/>
      <c r="M35" s="497"/>
      <c r="N35" s="758"/>
      <c r="O35" s="497"/>
      <c r="P35" s="759"/>
      <c r="Q35" s="176"/>
      <c r="R35" s="706"/>
      <c r="S35" s="707"/>
      <c r="T35" s="176"/>
      <c r="U35" s="496"/>
      <c r="V35" s="497"/>
      <c r="W35" s="497"/>
      <c r="X35" s="497"/>
      <c r="Y35" s="758"/>
      <c r="Z35" s="497"/>
      <c r="AA35" s="759"/>
      <c r="AB35" s="706"/>
      <c r="AC35" s="707"/>
      <c r="AD35" s="496"/>
      <c r="AE35" s="497"/>
      <c r="AF35" s="497"/>
      <c r="AG35" s="758"/>
      <c r="AH35" s="497"/>
      <c r="AI35" s="759"/>
      <c r="AJ35" s="176"/>
      <c r="AK35" s="176"/>
      <c r="AL35" s="176"/>
      <c r="AM35" s="732" t="str">
        <f t="shared" si="1"/>
        <v>105</v>
      </c>
      <c r="AN35" s="738" t="str">
        <f>'R08賦集'!C105</f>
        <v>沼田 洋一</v>
      </c>
      <c r="AO35" s="734" t="str">
        <f>'R08賦集'!X105</f>
        <v>36,400</v>
      </c>
      <c r="AP35" s="734" t="str">
        <f>'R08賦集'!Q105</f>
        <v>7,940</v>
      </c>
      <c r="AQ35" s="734" t="str">
        <f>'R08賦集'!S105</f>
        <v>8,760</v>
      </c>
      <c r="AR35" s="734" t="str">
        <f>'R08賦集'!W105</f>
        <v>19,700</v>
      </c>
      <c r="AS35" s="182"/>
    </row>
    <row r="36" ht="30.0" customHeight="1">
      <c r="A36" s="176"/>
      <c r="B36" s="176"/>
      <c r="C36" s="176"/>
      <c r="D36" s="176"/>
      <c r="E36" s="176"/>
      <c r="F36" s="177"/>
      <c r="G36" s="176"/>
      <c r="H36" s="176"/>
      <c r="I36" s="176"/>
      <c r="J36" s="176"/>
      <c r="K36" s="176"/>
      <c r="L36" s="176"/>
      <c r="M36" s="176"/>
      <c r="N36" s="177"/>
      <c r="O36" s="176"/>
      <c r="P36" s="176"/>
      <c r="Q36" s="176"/>
      <c r="R36" s="706"/>
      <c r="S36" s="707"/>
      <c r="T36" s="176"/>
      <c r="U36" s="176"/>
      <c r="V36" s="176"/>
      <c r="W36" s="176"/>
      <c r="X36" s="176"/>
      <c r="Y36" s="177"/>
      <c r="Z36" s="176"/>
      <c r="AA36" s="176"/>
      <c r="AB36" s="176"/>
      <c r="AC36" s="176"/>
      <c r="AD36" s="176"/>
      <c r="AE36" s="176"/>
      <c r="AF36" s="176"/>
      <c r="AG36" s="177"/>
      <c r="AH36" s="176"/>
      <c r="AI36" s="176"/>
      <c r="AJ36" s="176"/>
      <c r="AK36" s="176"/>
      <c r="AL36" s="176"/>
      <c r="AM36" s="732" t="str">
        <f t="shared" si="1"/>
        <v>106</v>
      </c>
      <c r="AN36" s="738" t="str">
        <f>'R08賦集'!C106</f>
        <v>原 トヨ子</v>
      </c>
      <c r="AO36" s="734" t="str">
        <f>'R08賦集'!X106</f>
        <v>17,840</v>
      </c>
      <c r="AP36" s="734" t="str">
        <f>'R08賦集'!Q106</f>
        <v>3,250</v>
      </c>
      <c r="AQ36" s="734" t="str">
        <f>'R08賦集'!S106</f>
        <v>10,640</v>
      </c>
      <c r="AR36" s="734" t="str">
        <f>'R08賦集'!W106</f>
        <v>3,950</v>
      </c>
      <c r="AS36" s="176"/>
    </row>
    <row r="37" ht="30.75" customHeight="1">
      <c r="A37" s="176"/>
      <c r="B37" s="176"/>
      <c r="C37" s="176"/>
      <c r="D37" s="176"/>
      <c r="E37" s="176"/>
      <c r="F37" s="177"/>
      <c r="G37" s="176"/>
      <c r="H37" s="176"/>
      <c r="I37" s="706"/>
      <c r="J37" s="707"/>
      <c r="K37" s="176"/>
      <c r="L37" s="176"/>
      <c r="M37" s="176"/>
      <c r="N37" s="177"/>
      <c r="O37" s="176"/>
      <c r="P37" s="176"/>
      <c r="Q37" s="176"/>
      <c r="R37" s="706"/>
      <c r="S37" s="707"/>
      <c r="T37" s="176"/>
      <c r="U37" s="176"/>
      <c r="V37" s="176"/>
      <c r="W37" s="176"/>
      <c r="X37" s="176"/>
      <c r="Y37" s="177"/>
      <c r="Z37" s="176"/>
      <c r="AA37" s="176"/>
      <c r="AB37" s="706"/>
      <c r="AC37" s="707"/>
      <c r="AD37" s="176"/>
      <c r="AE37" s="176"/>
      <c r="AF37" s="176"/>
      <c r="AG37" s="177"/>
      <c r="AH37" s="176"/>
      <c r="AI37" s="176"/>
      <c r="AJ37" s="176"/>
      <c r="AK37" s="176"/>
      <c r="AL37" s="176"/>
      <c r="AM37" s="732" t="str">
        <f t="shared" si="1"/>
        <v>107</v>
      </c>
      <c r="AN37" s="738" t="str">
        <f>'R08賦集'!C107</f>
        <v>宮川 源三</v>
      </c>
      <c r="AO37" s="734" t="str">
        <f>'R08賦集'!X107</f>
        <v>10,760</v>
      </c>
      <c r="AP37" s="734" t="str">
        <f>'R08賦集'!Q107</f>
        <v>3,520</v>
      </c>
      <c r="AQ37" s="734" t="str">
        <f>'R08賦集'!S107</f>
        <v>△ 6,880</v>
      </c>
      <c r="AR37" s="734" t="str">
        <f>'R08賦集'!W107</f>
        <v>14,120</v>
      </c>
      <c r="AS37" s="182"/>
    </row>
    <row r="38" ht="20.25" customHeight="1">
      <c r="A38" s="176"/>
      <c r="B38" s="713" t="str">
        <f>IF(E45&lt;=0,$AL$2,$AL$1)</f>
        <v>道水割及び取水賦課金支払書</v>
      </c>
      <c r="C38" s="88"/>
      <c r="D38" s="88"/>
      <c r="E38" s="88"/>
      <c r="F38" s="88"/>
      <c r="G38" s="88"/>
      <c r="H38" s="66"/>
      <c r="I38" s="714"/>
      <c r="J38" s="707"/>
      <c r="K38" s="715" t="str">
        <f>IF(E45&lt;=0,$AL$4,$AL$3)</f>
        <v>道水割出不足金及び取水賦課金支払確認書</v>
      </c>
      <c r="L38" s="88"/>
      <c r="M38" s="88"/>
      <c r="N38" s="88"/>
      <c r="O38" s="88"/>
      <c r="P38" s="66"/>
      <c r="Q38" s="176"/>
      <c r="R38" s="706"/>
      <c r="S38" s="707"/>
      <c r="T38" s="176"/>
      <c r="U38" s="713" t="str">
        <f>IF(X45&lt;=0,$AL$2,$AL$1)</f>
        <v>道水割及び取水賦課金請求書</v>
      </c>
      <c r="V38" s="88"/>
      <c r="W38" s="88"/>
      <c r="X38" s="88"/>
      <c r="Y38" s="88"/>
      <c r="Z38" s="88"/>
      <c r="AA38" s="66"/>
      <c r="AB38" s="714"/>
      <c r="AC38" s="707"/>
      <c r="AD38" s="715" t="str">
        <f>IF(X45&lt;=0,$AL$4,$AL$3)</f>
        <v>道水割出不足金及び取水賦課金領収書</v>
      </c>
      <c r="AE38" s="88"/>
      <c r="AF38" s="88"/>
      <c r="AG38" s="88"/>
      <c r="AH38" s="88"/>
      <c r="AI38" s="66"/>
      <c r="AJ38" s="176"/>
      <c r="AK38" s="176"/>
      <c r="AL38" s="176"/>
      <c r="AM38" s="732" t="str">
        <f t="shared" si="1"/>
        <v>108</v>
      </c>
      <c r="AN38" s="738" t="str">
        <f>'R08賦集'!C108</f>
        <v>宮川 浩二</v>
      </c>
      <c r="AO38" s="734" t="str">
        <f>'R08賦集'!X108</f>
        <v>1,980</v>
      </c>
      <c r="AP38" s="734" t="str">
        <f>'R08賦集'!Q108</f>
        <v>270</v>
      </c>
      <c r="AQ38" s="734" t="str">
        <f>'R08賦集'!S108</f>
        <v>640</v>
      </c>
      <c r="AR38" s="734" t="str">
        <f>'R08賦集'!W108</f>
        <v>1,070</v>
      </c>
      <c r="AS38" s="182"/>
    </row>
    <row r="39" ht="20.25" customHeight="1">
      <c r="A39" s="176"/>
      <c r="B39" s="639"/>
      <c r="H39" s="78"/>
      <c r="I39" s="706"/>
      <c r="J39" s="707"/>
      <c r="K39" s="639"/>
      <c r="P39" s="78"/>
      <c r="Q39" s="176"/>
      <c r="R39" s="706"/>
      <c r="S39" s="707"/>
      <c r="T39" s="176"/>
      <c r="U39" s="639"/>
      <c r="AA39" s="78"/>
      <c r="AB39" s="706"/>
      <c r="AC39" s="707"/>
      <c r="AD39" s="639"/>
      <c r="AI39" s="78"/>
      <c r="AJ39" s="176"/>
      <c r="AK39" s="176"/>
      <c r="AL39" s="176"/>
      <c r="AM39" s="732" t="str">
        <f t="shared" si="1"/>
        <v>109</v>
      </c>
      <c r="AN39" s="738" t="str">
        <f>'R08賦集'!C109</f>
        <v>宮川  悟</v>
      </c>
      <c r="AO39" s="734" t="str">
        <f>'R08賦集'!X109</f>
        <v>2,910</v>
      </c>
      <c r="AP39" s="734" t="str">
        <f>'R08賦集'!Q109</f>
        <v>0</v>
      </c>
      <c r="AQ39" s="734" t="str">
        <f>'R08賦集'!S109</f>
        <v>1,270</v>
      </c>
      <c r="AR39" s="734" t="str">
        <f>'R08賦集'!W109</f>
        <v>1,640</v>
      </c>
      <c r="AS39" s="182"/>
    </row>
    <row r="40" ht="20.25" customHeight="1">
      <c r="A40" s="176"/>
      <c r="B40" s="339"/>
      <c r="C40" s="176"/>
      <c r="D40" s="725" t="str">
        <f>'R08賦集'!C77</f>
        <v>大澤 栄司</v>
      </c>
      <c r="E40" s="109"/>
      <c r="F40" s="726" t="s">
        <v>537</v>
      </c>
      <c r="H40" s="727"/>
      <c r="I40" s="706"/>
      <c r="J40" s="707"/>
      <c r="K40" s="339"/>
      <c r="L40" s="725" t="str">
        <f>D40</f>
        <v>大澤 栄司</v>
      </c>
      <c r="M40" s="109"/>
      <c r="N40" s="726" t="s">
        <v>537</v>
      </c>
      <c r="P40" s="727"/>
      <c r="Q40" s="176"/>
      <c r="R40" s="706"/>
      <c r="S40" s="707"/>
      <c r="T40" s="176"/>
      <c r="U40" s="339"/>
      <c r="V40" s="176"/>
      <c r="W40" s="725" t="str">
        <f>'R08賦集'!C101</f>
        <v>芹澤 幸雄</v>
      </c>
      <c r="X40" s="109"/>
      <c r="Y40" s="726" t="s">
        <v>537</v>
      </c>
      <c r="AA40" s="727"/>
      <c r="AB40" s="706"/>
      <c r="AC40" s="707"/>
      <c r="AD40" s="339"/>
      <c r="AE40" s="725" t="str">
        <f>W40</f>
        <v>芹澤 幸雄</v>
      </c>
      <c r="AF40" s="109"/>
      <c r="AG40" s="726" t="s">
        <v>537</v>
      </c>
      <c r="AI40" s="727"/>
      <c r="AJ40" s="176"/>
      <c r="AK40" s="176"/>
      <c r="AL40" s="176"/>
      <c r="AM40" s="732" t="str">
        <f t="shared" si="1"/>
        <v>110</v>
      </c>
      <c r="AN40" s="738" t="str">
        <f>'R08賦集'!C110</f>
        <v>宮川 茂樹</v>
      </c>
      <c r="AO40" s="734" t="str">
        <f>'R08賦集'!X110</f>
        <v>6,560</v>
      </c>
      <c r="AP40" s="734" t="str">
        <f>'R08賦集'!Q110</f>
        <v>2,540</v>
      </c>
      <c r="AQ40" s="734" t="str">
        <f>'R08賦集'!S110</f>
        <v>3,520</v>
      </c>
      <c r="AR40" s="734" t="str">
        <f>'R08賦集'!W110</f>
        <v>500</v>
      </c>
      <c r="AS40" s="182"/>
    </row>
    <row r="41" ht="20.25" customHeight="1">
      <c r="A41" s="176"/>
      <c r="B41" s="339"/>
      <c r="C41" s="176"/>
      <c r="D41" s="519"/>
      <c r="E41" s="519"/>
      <c r="F41" s="731"/>
      <c r="G41" s="519"/>
      <c r="H41" s="727"/>
      <c r="I41" s="706"/>
      <c r="J41" s="707"/>
      <c r="K41" s="339"/>
      <c r="L41" s="176"/>
      <c r="M41" s="176"/>
      <c r="N41" s="177"/>
      <c r="O41" s="176"/>
      <c r="P41" s="727"/>
      <c r="Q41" s="176"/>
      <c r="R41" s="706"/>
      <c r="S41" s="707"/>
      <c r="T41" s="176"/>
      <c r="U41" s="339"/>
      <c r="V41" s="176"/>
      <c r="W41" s="519"/>
      <c r="X41" s="519"/>
      <c r="Y41" s="731"/>
      <c r="Z41" s="519"/>
      <c r="AA41" s="727"/>
      <c r="AB41" s="706"/>
      <c r="AC41" s="707"/>
      <c r="AD41" s="339"/>
      <c r="AE41" s="176"/>
      <c r="AF41" s="176"/>
      <c r="AG41" s="177"/>
      <c r="AH41" s="176"/>
      <c r="AI41" s="727"/>
      <c r="AJ41" s="176"/>
      <c r="AK41" s="176"/>
      <c r="AL41" s="176"/>
      <c r="AM41" s="732" t="str">
        <f t="shared" si="1"/>
        <v>111</v>
      </c>
      <c r="AN41" s="738" t="str">
        <f>'R08賦集'!C111</f>
        <v>宮川 隆次</v>
      </c>
      <c r="AO41" s="734" t="str">
        <f>'R08賦集'!X111</f>
        <v>3,820</v>
      </c>
      <c r="AP41" s="734" t="str">
        <f>'R08賦集'!Q111</f>
        <v>0</v>
      </c>
      <c r="AQ41" s="734" t="str">
        <f>'R08賦集'!S111</f>
        <v>1,750</v>
      </c>
      <c r="AR41" s="734" t="str">
        <f>'R08賦集'!W111</f>
        <v>2,070</v>
      </c>
      <c r="AS41" s="182"/>
    </row>
    <row r="42" ht="20.25" customHeight="1">
      <c r="A42" s="176"/>
      <c r="B42" s="339"/>
      <c r="C42" s="176"/>
      <c r="D42" s="735" t="s">
        <v>345</v>
      </c>
      <c r="E42" s="736" t="str">
        <f>'R08賦集'!Q77</f>
        <v>1,630</v>
      </c>
      <c r="F42" s="737" t="s">
        <v>706</v>
      </c>
      <c r="G42" s="176"/>
      <c r="H42" s="727"/>
      <c r="I42" s="706"/>
      <c r="J42" s="707"/>
      <c r="K42" s="339"/>
      <c r="L42" s="176"/>
      <c r="M42" s="176"/>
      <c r="N42" s="177"/>
      <c r="O42" s="176"/>
      <c r="P42" s="727"/>
      <c r="Q42" s="176"/>
      <c r="R42" s="706"/>
      <c r="S42" s="707"/>
      <c r="T42" s="176"/>
      <c r="U42" s="339"/>
      <c r="V42" s="176"/>
      <c r="W42" s="735" t="s">
        <v>345</v>
      </c>
      <c r="X42" s="736" t="str">
        <f>'R08賦集'!Q101</f>
        <v>10,010</v>
      </c>
      <c r="Y42" s="737" t="s">
        <v>706</v>
      </c>
      <c r="Z42" s="176"/>
      <c r="AA42" s="727"/>
      <c r="AB42" s="706"/>
      <c r="AC42" s="707"/>
      <c r="AD42" s="339"/>
      <c r="AE42" s="176"/>
      <c r="AF42" s="176"/>
      <c r="AG42" s="177"/>
      <c r="AH42" s="176"/>
      <c r="AI42" s="727"/>
      <c r="AJ42" s="176"/>
      <c r="AK42" s="176"/>
      <c r="AL42" s="176"/>
      <c r="AM42" s="732" t="str">
        <f t="shared" si="1"/>
        <v>112</v>
      </c>
      <c r="AN42" s="738" t="str">
        <f>'R08賦集'!C112</f>
        <v>宮川 忠蔵</v>
      </c>
      <c r="AO42" s="734" t="str">
        <f>'R08賦集'!X112</f>
        <v>△ 2,000</v>
      </c>
      <c r="AP42" s="734" t="str">
        <f>'R08賦集'!Q112</f>
        <v>0</v>
      </c>
      <c r="AQ42" s="734" t="str">
        <f>'R08賦集'!S112</f>
        <v>△ 2,500</v>
      </c>
      <c r="AR42" s="734" t="str">
        <f>'R08賦集'!W112</f>
        <v>500</v>
      </c>
      <c r="AS42" s="182"/>
    </row>
    <row r="43" ht="20.25" customHeight="1">
      <c r="A43" s="176"/>
      <c r="B43" s="339"/>
      <c r="C43" s="176"/>
      <c r="D43" s="735" t="s">
        <v>707</v>
      </c>
      <c r="E43" s="736" t="str">
        <f>'R08賦集'!S77</f>
        <v>-21,250</v>
      </c>
      <c r="F43" s="737" t="s">
        <v>706</v>
      </c>
      <c r="G43" s="176"/>
      <c r="H43" s="727"/>
      <c r="I43" s="706"/>
      <c r="J43" s="707"/>
      <c r="K43" s="339"/>
      <c r="L43" s="176"/>
      <c r="M43" s="176"/>
      <c r="N43" s="177"/>
      <c r="O43" s="176"/>
      <c r="P43" s="727"/>
      <c r="Q43" s="176"/>
      <c r="R43" s="706"/>
      <c r="S43" s="707"/>
      <c r="T43" s="176"/>
      <c r="U43" s="339"/>
      <c r="V43" s="176"/>
      <c r="W43" s="735" t="s">
        <v>707</v>
      </c>
      <c r="X43" s="736" t="str">
        <f>'R08賦集'!S101</f>
        <v>14,390</v>
      </c>
      <c r="Y43" s="737" t="s">
        <v>706</v>
      </c>
      <c r="Z43" s="176"/>
      <c r="AA43" s="727"/>
      <c r="AB43" s="706"/>
      <c r="AC43" s="707"/>
      <c r="AD43" s="339"/>
      <c r="AE43" s="176"/>
      <c r="AF43" s="176"/>
      <c r="AG43" s="177"/>
      <c r="AH43" s="176"/>
      <c r="AI43" s="727"/>
      <c r="AJ43" s="176"/>
      <c r="AK43" s="176"/>
      <c r="AL43" s="176"/>
      <c r="AM43" s="732" t="str">
        <f t="shared" si="1"/>
        <v>113</v>
      </c>
      <c r="AN43" s="738" t="str">
        <f>'R08賦集'!C113</f>
        <v>宮川 英美</v>
      </c>
      <c r="AO43" s="734" t="str">
        <f>'R08賦集'!X113</f>
        <v>14,160</v>
      </c>
      <c r="AP43" s="734" t="str">
        <f>'R08賦集'!Q113</f>
        <v>1,440</v>
      </c>
      <c r="AQ43" s="734" t="str">
        <f>'R08賦集'!S113</f>
        <v>6,430</v>
      </c>
      <c r="AR43" s="734" t="str">
        <f>'R08賦集'!W113</f>
        <v>6,290</v>
      </c>
      <c r="AS43" s="182"/>
    </row>
    <row r="44" ht="20.25" customHeight="1">
      <c r="A44" s="176"/>
      <c r="B44" s="339"/>
      <c r="C44" s="176"/>
      <c r="D44" s="735" t="s">
        <v>708</v>
      </c>
      <c r="E44" s="739" t="str">
        <f>'R08賦集'!W77</f>
        <v>4,320</v>
      </c>
      <c r="F44" s="737" t="s">
        <v>706</v>
      </c>
      <c r="G44" s="176"/>
      <c r="H44" s="727"/>
      <c r="I44" s="706"/>
      <c r="J44" s="707"/>
      <c r="K44" s="339"/>
      <c r="L44" s="740" t="s">
        <v>709</v>
      </c>
      <c r="M44" s="741" t="str">
        <f>E45</f>
        <v>-15,300</v>
      </c>
      <c r="N44" s="742" t="s">
        <v>706</v>
      </c>
      <c r="O44" s="109"/>
      <c r="P44" s="743"/>
      <c r="Q44" s="176"/>
      <c r="R44" s="706"/>
      <c r="S44" s="707"/>
      <c r="T44" s="176"/>
      <c r="U44" s="339"/>
      <c r="V44" s="176"/>
      <c r="W44" s="735" t="s">
        <v>708</v>
      </c>
      <c r="X44" s="739" t="str">
        <f>'R08賦集'!W101</f>
        <v>32,830</v>
      </c>
      <c r="Y44" s="737" t="s">
        <v>706</v>
      </c>
      <c r="Z44" s="176"/>
      <c r="AA44" s="727"/>
      <c r="AB44" s="706"/>
      <c r="AC44" s="707"/>
      <c r="AD44" s="339"/>
      <c r="AE44" s="740" t="s">
        <v>709</v>
      </c>
      <c r="AF44" s="741" t="str">
        <f>X45</f>
        <v>57,230</v>
      </c>
      <c r="AG44" s="742" t="s">
        <v>706</v>
      </c>
      <c r="AH44" s="109"/>
      <c r="AI44" s="743"/>
      <c r="AJ44" s="176"/>
      <c r="AK44" s="176"/>
      <c r="AL44" s="176"/>
      <c r="AM44" s="732" t="str">
        <f t="shared" si="1"/>
        <v>114</v>
      </c>
      <c r="AN44" s="738" t="str">
        <f>'R08賦集'!C114</f>
        <v>宮川 幸男</v>
      </c>
      <c r="AO44" s="734" t="str">
        <f>'R08賦集'!X114</f>
        <v>20,710</v>
      </c>
      <c r="AP44" s="734" t="str">
        <f>'R08賦集'!Q114</f>
        <v>4,670</v>
      </c>
      <c r="AQ44" s="734" t="str">
        <f>'R08賦集'!S114</f>
        <v>8,570</v>
      </c>
      <c r="AR44" s="734" t="str">
        <f>'R08賦集'!W114</f>
        <v>7,470</v>
      </c>
      <c r="AS44" s="182"/>
    </row>
    <row r="45" ht="20.25" customHeight="1">
      <c r="A45" s="176"/>
      <c r="B45" s="339"/>
      <c r="C45" s="176"/>
      <c r="D45" s="735" t="s">
        <v>710</v>
      </c>
      <c r="E45" s="744" t="str">
        <f>'R08賦集'!X77</f>
        <v>-15,300</v>
      </c>
      <c r="F45" s="737" t="s">
        <v>706</v>
      </c>
      <c r="G45" s="176"/>
      <c r="H45" s="727"/>
      <c r="I45" s="706"/>
      <c r="J45" s="707"/>
      <c r="K45" s="339"/>
      <c r="L45" s="176"/>
      <c r="M45" s="176"/>
      <c r="N45" s="177"/>
      <c r="O45" s="176"/>
      <c r="P45" s="727"/>
      <c r="Q45" s="176"/>
      <c r="R45" s="706"/>
      <c r="S45" s="707"/>
      <c r="T45" s="176"/>
      <c r="U45" s="339"/>
      <c r="V45" s="176"/>
      <c r="W45" s="735" t="s">
        <v>710</v>
      </c>
      <c r="X45" s="744" t="str">
        <f>'R08賦集'!X101</f>
        <v>57,230</v>
      </c>
      <c r="Y45" s="737" t="s">
        <v>706</v>
      </c>
      <c r="Z45" s="176"/>
      <c r="AA45" s="727"/>
      <c r="AB45" s="706"/>
      <c r="AC45" s="707"/>
      <c r="AD45" s="339"/>
      <c r="AE45" s="176"/>
      <c r="AF45" s="176"/>
      <c r="AG45" s="177"/>
      <c r="AH45" s="176"/>
      <c r="AI45" s="727"/>
      <c r="AJ45" s="176"/>
      <c r="AK45" s="176"/>
      <c r="AL45" s="176"/>
      <c r="AM45" s="732" t="str">
        <f t="shared" si="1"/>
        <v>115</v>
      </c>
      <c r="AN45" s="738" t="str">
        <f>'R08賦集'!C115</f>
        <v>（株）MIYASHO</v>
      </c>
      <c r="AO45" s="734" t="str">
        <f>'R08賦集'!X115</f>
        <v>93,890</v>
      </c>
      <c r="AP45" s="734" t="str">
        <f>'R08賦集'!Q115</f>
        <v>16,990</v>
      </c>
      <c r="AQ45" s="734" t="str">
        <f>'R08賦集'!S115</f>
        <v>41,900</v>
      </c>
      <c r="AR45" s="734" t="str">
        <f>'R08賦集'!W115</f>
        <v>35,000</v>
      </c>
      <c r="AS45" s="182"/>
    </row>
    <row r="46" ht="20.25" customHeight="1">
      <c r="A46" s="176"/>
      <c r="B46" s="339"/>
      <c r="C46" s="745" t="str">
        <f>$AP$2</f>
        <v>　上記金額を令和08年度の賦課金として、令和08年４月末日迄に納入願います。</v>
      </c>
      <c r="G46" s="176"/>
      <c r="H46" s="727"/>
      <c r="I46" s="706"/>
      <c r="J46" s="707"/>
      <c r="K46" s="339"/>
      <c r="L46" s="745" t="str">
        <f>$AQ$2</f>
        <v>　上記金額を令和08年度の賦課金として領収いたしました。</v>
      </c>
      <c r="P46" s="727"/>
      <c r="Q46" s="176"/>
      <c r="R46" s="706"/>
      <c r="S46" s="707"/>
      <c r="T46" s="176"/>
      <c r="U46" s="339"/>
      <c r="V46" s="745" t="str">
        <f>$AP$2</f>
        <v>　上記金額を令和08年度の賦課金として、令和08年４月末日迄に納入願います。</v>
      </c>
      <c r="Z46" s="176"/>
      <c r="AA46" s="727"/>
      <c r="AB46" s="706"/>
      <c r="AC46" s="707"/>
      <c r="AD46" s="339"/>
      <c r="AE46" s="745" t="str">
        <f>$AQ$2</f>
        <v>　上記金額を令和08年度の賦課金として領収いたしました。</v>
      </c>
      <c r="AI46" s="727"/>
      <c r="AJ46" s="176"/>
      <c r="AK46" s="176"/>
      <c r="AL46" s="176"/>
      <c r="AM46" s="732" t="str">
        <f t="shared" si="1"/>
        <v>116</v>
      </c>
      <c r="AN46" s="738" t="str">
        <f>'R08賦集'!C116</f>
        <v>小巻菊江</v>
      </c>
      <c r="AO46" s="734" t="str">
        <f>'R08賦集'!X116</f>
        <v>0</v>
      </c>
      <c r="AP46" s="734" t="str">
        <f>'R08賦集'!Q116</f>
        <v>0</v>
      </c>
      <c r="AQ46" s="734" t="str">
        <f>'R08賦集'!S116</f>
        <v>0</v>
      </c>
      <c r="AR46" s="734" t="str">
        <f>'R08賦集'!W116</f>
        <v>0</v>
      </c>
      <c r="AS46" s="182"/>
    </row>
    <row r="47" ht="20.25" customHeight="1">
      <c r="A47" s="176"/>
      <c r="B47" s="339"/>
      <c r="G47" s="176"/>
      <c r="H47" s="727"/>
      <c r="I47" s="706"/>
      <c r="J47" s="707"/>
      <c r="K47" s="339"/>
      <c r="P47" s="727"/>
      <c r="Q47" s="176"/>
      <c r="R47" s="706"/>
      <c r="S47" s="707"/>
      <c r="T47" s="176"/>
      <c r="U47" s="339"/>
      <c r="Z47" s="176"/>
      <c r="AA47" s="727"/>
      <c r="AB47" s="706"/>
      <c r="AC47" s="707"/>
      <c r="AD47" s="339"/>
      <c r="AI47" s="727"/>
      <c r="AJ47" s="176"/>
      <c r="AK47" s="176"/>
      <c r="AL47" s="176"/>
      <c r="AM47" s="732" t="str">
        <f t="shared" si="1"/>
        <v>117</v>
      </c>
      <c r="AN47" s="738" t="str">
        <f>'R08賦集'!C117</f>
        <v>沼田邦夫</v>
      </c>
      <c r="AO47" s="734" t="str">
        <f>'R08賦集'!X117</f>
        <v>0</v>
      </c>
      <c r="AP47" s="734" t="str">
        <f>'R08賦集'!Q117</f>
        <v>0</v>
      </c>
      <c r="AQ47" s="734" t="str">
        <f>'R08賦集'!S117</f>
        <v>0</v>
      </c>
      <c r="AR47" s="734" t="str">
        <f>'R08賦集'!W117</f>
        <v>0</v>
      </c>
      <c r="AS47" s="182"/>
    </row>
    <row r="48" ht="20.25" customHeight="1">
      <c r="A48" s="176"/>
      <c r="B48" s="339"/>
      <c r="G48" s="176"/>
      <c r="H48" s="727"/>
      <c r="I48" s="706"/>
      <c r="J48" s="707"/>
      <c r="K48" s="339"/>
      <c r="P48" s="727"/>
      <c r="Q48" s="176"/>
      <c r="R48" s="706"/>
      <c r="S48" s="707"/>
      <c r="T48" s="176"/>
      <c r="U48" s="339"/>
      <c r="Z48" s="176"/>
      <c r="AA48" s="727"/>
      <c r="AB48" s="706"/>
      <c r="AC48" s="707"/>
      <c r="AD48" s="339"/>
      <c r="AI48" s="727"/>
      <c r="AJ48" s="176"/>
      <c r="AK48" s="176"/>
      <c r="AL48" s="176"/>
      <c r="AM48" s="732" t="str">
        <f t="shared" si="1"/>
        <v>118</v>
      </c>
      <c r="AN48" s="738" t="str">
        <f>'R08賦集'!C118</f>
        <v>****</v>
      </c>
      <c r="AO48" s="734" t="str">
        <f>'R08賦集'!X118</f>
        <v>0</v>
      </c>
      <c r="AP48" s="734" t="str">
        <f>'R08賦集'!Q118</f>
        <v>0</v>
      </c>
      <c r="AQ48" s="734" t="str">
        <f>'R08賦集'!S118</f>
        <v>0</v>
      </c>
      <c r="AR48" s="734" t="str">
        <f>'R08賦集'!W118</f>
        <v>0</v>
      </c>
      <c r="AS48" s="182"/>
    </row>
    <row r="49" ht="20.25" customHeight="1">
      <c r="A49" s="176"/>
      <c r="B49" s="339"/>
      <c r="G49" s="176"/>
      <c r="H49" s="727"/>
      <c r="I49" s="706"/>
      <c r="J49" s="707"/>
      <c r="K49" s="339"/>
      <c r="P49" s="727"/>
      <c r="Q49" s="176"/>
      <c r="R49" s="706"/>
      <c r="S49" s="707"/>
      <c r="T49" s="176"/>
      <c r="U49" s="339"/>
      <c r="Z49" s="176"/>
      <c r="AA49" s="727"/>
      <c r="AB49" s="706"/>
      <c r="AC49" s="707"/>
      <c r="AD49" s="339"/>
      <c r="AI49" s="727"/>
      <c r="AJ49" s="176"/>
      <c r="AK49" s="176"/>
      <c r="AL49" s="176"/>
      <c r="AM49" s="732" t="str">
        <f t="shared" si="1"/>
        <v>119</v>
      </c>
      <c r="AN49" s="738" t="str">
        <f>'R08賦集'!C119</f>
        <v>****</v>
      </c>
      <c r="AO49" s="734" t="str">
        <f>'R08賦集'!X119</f>
        <v>0</v>
      </c>
      <c r="AP49" s="734" t="str">
        <f>'R08賦集'!Q119</f>
        <v>0</v>
      </c>
      <c r="AQ49" s="734" t="str">
        <f>'R08賦集'!S119</f>
        <v>0</v>
      </c>
      <c r="AR49" s="734" t="str">
        <f>'R08賦集'!W119</f>
        <v>0</v>
      </c>
      <c r="AS49" s="182"/>
    </row>
    <row r="50" ht="20.25" customHeight="1">
      <c r="A50" s="176"/>
      <c r="B50" s="339"/>
      <c r="C50" s="746" t="str">
        <f>$AP$3</f>
        <v>令和08年　4　月　   日</v>
      </c>
      <c r="H50" s="747"/>
      <c r="I50" s="748"/>
      <c r="J50" s="749"/>
      <c r="K50" s="750"/>
      <c r="L50" s="726"/>
      <c r="P50" s="747"/>
      <c r="Q50" s="176"/>
      <c r="R50" s="706"/>
      <c r="S50" s="707"/>
      <c r="T50" s="176"/>
      <c r="U50" s="339"/>
      <c r="V50" s="746" t="str">
        <f>$AP$3</f>
        <v>令和08年　4　月　   日</v>
      </c>
      <c r="AA50" s="747"/>
      <c r="AB50" s="748"/>
      <c r="AC50" s="749"/>
      <c r="AD50" s="750"/>
      <c r="AE50" s="726"/>
      <c r="AI50" s="747"/>
      <c r="AJ50" s="176"/>
      <c r="AK50" s="176"/>
      <c r="AL50" s="176"/>
      <c r="AM50" s="732" t="str">
        <f t="shared" si="1"/>
        <v>120</v>
      </c>
      <c r="AN50" s="738" t="str">
        <f>'R08賦集'!C120</f>
        <v>****</v>
      </c>
      <c r="AO50" s="734" t="str">
        <f>'R08賦集'!X120</f>
        <v>0</v>
      </c>
      <c r="AP50" s="734" t="str">
        <f>'R08賦集'!Q120</f>
        <v>0</v>
      </c>
      <c r="AQ50" s="734" t="str">
        <f>'R08賦集'!S120</f>
        <v>0</v>
      </c>
      <c r="AR50" s="734" t="str">
        <f>'R08賦集'!W120</f>
        <v>0</v>
      </c>
      <c r="AS50" s="182"/>
    </row>
    <row r="51" ht="20.25" customHeight="1">
      <c r="A51" s="176"/>
      <c r="B51" s="752"/>
      <c r="C51" s="753" t="str">
        <f>$AN$2</f>
        <v>片岡農産組合長　久保田　要</v>
      </c>
      <c r="H51" s="754"/>
      <c r="I51" s="755"/>
      <c r="J51" s="756"/>
      <c r="K51" s="752"/>
      <c r="L51" s="753" t="s">
        <v>711</v>
      </c>
      <c r="P51" s="757"/>
      <c r="Q51" s="176"/>
      <c r="R51" s="706"/>
      <c r="S51" s="707"/>
      <c r="T51" s="751"/>
      <c r="U51" s="752"/>
      <c r="V51" s="753" t="s">
        <v>711</v>
      </c>
      <c r="AA51" s="754"/>
      <c r="AB51" s="755"/>
      <c r="AC51" s="756"/>
      <c r="AD51" s="752"/>
      <c r="AE51" s="753" t="s">
        <v>711</v>
      </c>
      <c r="AI51" s="757"/>
      <c r="AJ51" s="176"/>
      <c r="AK51" s="176"/>
      <c r="AL51" s="176"/>
      <c r="AM51" s="732" t="str">
        <f t="shared" si="1"/>
        <v>121</v>
      </c>
      <c r="AN51" s="738" t="str">
        <f>'R08賦集'!C121</f>
        <v>****</v>
      </c>
      <c r="AO51" s="734" t="str">
        <f>'R08賦集'!X121</f>
        <v/>
      </c>
      <c r="AP51" s="734" t="str">
        <f>'R08賦集'!Q121</f>
        <v/>
      </c>
      <c r="AQ51" s="734" t="str">
        <f>'R08賦集'!S121</f>
        <v/>
      </c>
      <c r="AR51" s="734" t="str">
        <f>'R08賦集'!W121</f>
        <v/>
      </c>
      <c r="AS51" s="182"/>
    </row>
    <row r="52" ht="20.25" customHeight="1">
      <c r="A52" s="176"/>
      <c r="B52" s="752"/>
      <c r="H52" s="754"/>
      <c r="I52" s="755"/>
      <c r="J52" s="756"/>
      <c r="K52" s="752"/>
      <c r="P52" s="757"/>
      <c r="Q52" s="176"/>
      <c r="R52" s="706"/>
      <c r="S52" s="707"/>
      <c r="T52" s="751"/>
      <c r="U52" s="752"/>
      <c r="AA52" s="754"/>
      <c r="AB52" s="755"/>
      <c r="AC52" s="756"/>
      <c r="AD52" s="752"/>
      <c r="AI52" s="757"/>
      <c r="AJ52" s="176"/>
      <c r="AK52" s="176"/>
      <c r="AL52" s="176"/>
      <c r="AM52" s="732" t="str">
        <f t="shared" si="1"/>
        <v>122</v>
      </c>
      <c r="AN52" s="738" t="str">
        <f>'R08賦集'!C122</f>
        <v>****</v>
      </c>
      <c r="AO52" s="734" t="str">
        <f>'R08賦集'!X122</f>
        <v/>
      </c>
      <c r="AP52" s="734" t="str">
        <f>'R08賦集'!Q122</f>
        <v/>
      </c>
      <c r="AQ52" s="734" t="str">
        <f>'R08賦集'!S122</f>
        <v/>
      </c>
      <c r="AR52" s="734" t="str">
        <f>'R08賦集'!W122</f>
        <v/>
      </c>
      <c r="AS52" s="182"/>
    </row>
    <row r="53" ht="20.25" customHeight="1">
      <c r="A53" s="176"/>
      <c r="B53" s="496"/>
      <c r="C53" s="497"/>
      <c r="D53" s="497"/>
      <c r="E53" s="497"/>
      <c r="F53" s="758"/>
      <c r="G53" s="497"/>
      <c r="H53" s="759"/>
      <c r="I53" s="706"/>
      <c r="J53" s="707"/>
      <c r="K53" s="496"/>
      <c r="L53" s="497"/>
      <c r="M53" s="497"/>
      <c r="N53" s="758"/>
      <c r="O53" s="497"/>
      <c r="P53" s="759"/>
      <c r="Q53" s="176"/>
      <c r="R53" s="706"/>
      <c r="S53" s="707"/>
      <c r="T53" s="176"/>
      <c r="U53" s="496"/>
      <c r="V53" s="497"/>
      <c r="W53" s="497"/>
      <c r="X53" s="497"/>
      <c r="Y53" s="758"/>
      <c r="Z53" s="497"/>
      <c r="AA53" s="759"/>
      <c r="AB53" s="706"/>
      <c r="AC53" s="707"/>
      <c r="AD53" s="496"/>
      <c r="AE53" s="497"/>
      <c r="AF53" s="497"/>
      <c r="AG53" s="758"/>
      <c r="AH53" s="497"/>
      <c r="AI53" s="759"/>
      <c r="AJ53" s="176"/>
      <c r="AK53" s="176"/>
      <c r="AL53" s="176"/>
      <c r="AM53" s="732" t="str">
        <f t="shared" si="1"/>
        <v>123</v>
      </c>
      <c r="AN53" s="738" t="str">
        <f>'R08賦集'!C123</f>
        <v>****</v>
      </c>
      <c r="AO53" s="734" t="str">
        <f>'R08賦集'!X123</f>
        <v/>
      </c>
      <c r="AP53" s="734" t="str">
        <f>'R08賦集'!Q123</f>
        <v/>
      </c>
      <c r="AQ53" s="734" t="str">
        <f>'R08賦集'!S123</f>
        <v/>
      </c>
      <c r="AR53" s="734" t="str">
        <f>'R08賦集'!W123</f>
        <v/>
      </c>
      <c r="AS53" s="182"/>
    </row>
    <row r="54" ht="28.5" customHeight="1">
      <c r="A54" s="176"/>
      <c r="B54" s="497"/>
      <c r="C54" s="497"/>
      <c r="D54" s="497"/>
      <c r="E54" s="497"/>
      <c r="F54" s="758"/>
      <c r="G54" s="497"/>
      <c r="H54" s="497"/>
      <c r="I54" s="760"/>
      <c r="J54" s="761"/>
      <c r="K54" s="497"/>
      <c r="L54" s="497"/>
      <c r="M54" s="497"/>
      <c r="N54" s="758"/>
      <c r="O54" s="497"/>
      <c r="P54" s="497"/>
      <c r="Q54" s="176"/>
      <c r="R54" s="706"/>
      <c r="S54" s="707"/>
      <c r="T54" s="176"/>
      <c r="U54" s="497"/>
      <c r="V54" s="497"/>
      <c r="W54" s="497"/>
      <c r="X54" s="497"/>
      <c r="Y54" s="758"/>
      <c r="Z54" s="497"/>
      <c r="AA54" s="497"/>
      <c r="AB54" s="760"/>
      <c r="AC54" s="761"/>
      <c r="AD54" s="497"/>
      <c r="AE54" s="497"/>
      <c r="AF54" s="497"/>
      <c r="AG54" s="758"/>
      <c r="AH54" s="497"/>
      <c r="AI54" s="497"/>
      <c r="AJ54" s="176"/>
      <c r="AK54" s="176"/>
      <c r="AL54" s="176"/>
      <c r="AM54" s="732" t="str">
        <f t="shared" si="1"/>
        <v>124</v>
      </c>
      <c r="AN54" s="738" t="str">
        <f>'R08賦集'!C124</f>
        <v/>
      </c>
      <c r="AO54" s="734" t="str">
        <f>'R08賦集'!X124</f>
        <v/>
      </c>
      <c r="AP54" s="734" t="str">
        <f>'R08賦集'!Q124</f>
        <v/>
      </c>
      <c r="AQ54" s="734" t="str">
        <f>'R08賦集'!S124</f>
        <v/>
      </c>
      <c r="AR54" s="734" t="str">
        <f>'R08賦集'!W124</f>
        <v/>
      </c>
      <c r="AS54" s="182"/>
    </row>
    <row r="55" ht="28.5" customHeight="1">
      <c r="A55" s="176"/>
      <c r="B55" s="176"/>
      <c r="C55" s="176"/>
      <c r="D55" s="176"/>
      <c r="E55" s="176"/>
      <c r="F55" s="177"/>
      <c r="G55" s="176"/>
      <c r="H55" s="176"/>
      <c r="I55" s="706"/>
      <c r="J55" s="707"/>
      <c r="K55" s="176"/>
      <c r="L55" s="176"/>
      <c r="M55" s="176"/>
      <c r="N55" s="177"/>
      <c r="O55" s="176"/>
      <c r="P55" s="176"/>
      <c r="Q55" s="176"/>
      <c r="R55" s="706"/>
      <c r="S55" s="707"/>
      <c r="T55" s="176"/>
      <c r="U55" s="176"/>
      <c r="V55" s="176"/>
      <c r="W55" s="176"/>
      <c r="X55" s="176"/>
      <c r="Y55" s="177"/>
      <c r="Z55" s="176"/>
      <c r="AA55" s="176"/>
      <c r="AB55" s="706"/>
      <c r="AC55" s="707"/>
      <c r="AD55" s="176"/>
      <c r="AE55" s="176"/>
      <c r="AF55" s="176"/>
      <c r="AG55" s="177"/>
      <c r="AH55" s="176"/>
      <c r="AI55" s="176"/>
      <c r="AJ55" s="176"/>
      <c r="AK55" s="176"/>
      <c r="AL55" s="176"/>
      <c r="AM55" s="732" t="str">
        <f t="shared" si="1"/>
        <v>125</v>
      </c>
      <c r="AN55" s="738" t="str">
        <f>'R08賦集'!C125</f>
        <v/>
      </c>
      <c r="AO55" s="734" t="str">
        <f>'R08賦集'!X125</f>
        <v/>
      </c>
      <c r="AP55" s="734" t="str">
        <f>'R08賦集'!Q125</f>
        <v/>
      </c>
      <c r="AQ55" s="734" t="str">
        <f>'R08賦集'!S125</f>
        <v/>
      </c>
      <c r="AR55" s="734" t="str">
        <f>'R08賦集'!W125</f>
        <v/>
      </c>
      <c r="AS55" s="182"/>
    </row>
    <row r="56" ht="20.25" customHeight="1">
      <c r="A56" s="176"/>
      <c r="B56" s="713" t="str">
        <f>IF(E63&lt;=0,$AL$2,$AL$1)</f>
        <v>道水割及び取水賦課金請求書</v>
      </c>
      <c r="C56" s="88"/>
      <c r="D56" s="88"/>
      <c r="E56" s="88"/>
      <c r="F56" s="88"/>
      <c r="G56" s="88"/>
      <c r="H56" s="66"/>
      <c r="I56" s="714"/>
      <c r="J56" s="707"/>
      <c r="K56" s="715" t="str">
        <f>IF(E63&lt;=0,$AL$4,$AL$3)</f>
        <v>道水割出不足金及び取水賦課金領収書</v>
      </c>
      <c r="L56" s="88"/>
      <c r="M56" s="88"/>
      <c r="N56" s="88"/>
      <c r="O56" s="88"/>
      <c r="P56" s="66"/>
      <c r="Q56" s="176"/>
      <c r="R56" s="706"/>
      <c r="S56" s="707"/>
      <c r="T56" s="176"/>
      <c r="U56" s="713" t="str">
        <f>IF(X63&lt;=0,$AL$2,$AL$1)</f>
        <v>道水割及び取水賦課金請求書</v>
      </c>
      <c r="V56" s="88"/>
      <c r="W56" s="88"/>
      <c r="X56" s="88"/>
      <c r="Y56" s="88"/>
      <c r="Z56" s="88"/>
      <c r="AA56" s="66"/>
      <c r="AB56" s="714"/>
      <c r="AC56" s="707"/>
      <c r="AD56" s="715" t="str">
        <f>IF(X63&lt;=0,$AL$4,$AL$3)</f>
        <v>道水割出不足金及び取水賦課金領収書</v>
      </c>
      <c r="AE56" s="88"/>
      <c r="AF56" s="88"/>
      <c r="AG56" s="88"/>
      <c r="AH56" s="88"/>
      <c r="AI56" s="66"/>
      <c r="AJ56" s="176"/>
      <c r="AK56" s="176"/>
      <c r="AL56" s="176"/>
      <c r="AM56" s="728"/>
      <c r="AN56" s="762"/>
      <c r="AO56" s="763"/>
      <c r="AP56" s="726"/>
      <c r="AQ56" s="176"/>
      <c r="AR56" s="176"/>
      <c r="AS56" s="182"/>
    </row>
    <row r="57" ht="20.25" customHeight="1">
      <c r="A57" s="176"/>
      <c r="B57" s="639"/>
      <c r="H57" s="78"/>
      <c r="I57" s="706"/>
      <c r="J57" s="707"/>
      <c r="K57" s="639"/>
      <c r="P57" s="78"/>
      <c r="Q57" s="176"/>
      <c r="R57" s="706"/>
      <c r="S57" s="707"/>
      <c r="T57" s="176"/>
      <c r="U57" s="639"/>
      <c r="AA57" s="78"/>
      <c r="AB57" s="706"/>
      <c r="AC57" s="707"/>
      <c r="AD57" s="639"/>
      <c r="AI57" s="78"/>
      <c r="AJ57" s="176"/>
      <c r="AK57" s="176"/>
      <c r="AL57" s="176"/>
      <c r="AM57" s="176"/>
      <c r="AN57" s="176"/>
      <c r="AO57" s="176"/>
      <c r="AP57" s="176"/>
      <c r="AQ57" s="176"/>
      <c r="AR57" s="176"/>
      <c r="AS57" s="182"/>
    </row>
    <row r="58" ht="20.25" customHeight="1">
      <c r="A58" s="176"/>
      <c r="B58" s="339"/>
      <c r="C58" s="176"/>
      <c r="D58" s="725" t="str">
        <f>'R08賦集'!C78</f>
        <v>大澤 貴人</v>
      </c>
      <c r="E58" s="109"/>
      <c r="F58" s="726" t="s">
        <v>537</v>
      </c>
      <c r="H58" s="727"/>
      <c r="I58" s="706"/>
      <c r="J58" s="707"/>
      <c r="K58" s="339"/>
      <c r="L58" s="725" t="str">
        <f>D58</f>
        <v>大澤 貴人</v>
      </c>
      <c r="M58" s="109"/>
      <c r="N58" s="726" t="s">
        <v>537</v>
      </c>
      <c r="P58" s="727"/>
      <c r="Q58" s="176"/>
      <c r="R58" s="706"/>
      <c r="S58" s="707"/>
      <c r="T58" s="176"/>
      <c r="U58" s="339"/>
      <c r="V58" s="176"/>
      <c r="W58" s="725" t="str">
        <f>'R08賦集'!C102</f>
        <v>坪井 正興</v>
      </c>
      <c r="X58" s="109"/>
      <c r="Y58" s="726" t="s">
        <v>537</v>
      </c>
      <c r="AA58" s="727"/>
      <c r="AB58" s="706"/>
      <c r="AC58" s="707"/>
      <c r="AD58" s="339"/>
      <c r="AE58" s="725" t="str">
        <f>W58</f>
        <v>坪井 正興</v>
      </c>
      <c r="AF58" s="109"/>
      <c r="AG58" s="726" t="s">
        <v>537</v>
      </c>
      <c r="AI58" s="727"/>
      <c r="AJ58" s="176"/>
      <c r="AK58" s="176"/>
      <c r="AL58" s="176"/>
      <c r="AM58" s="176"/>
      <c r="AN58" s="176"/>
      <c r="AO58" s="176"/>
      <c r="AP58" s="176"/>
      <c r="AQ58" s="176"/>
      <c r="AR58" s="176"/>
      <c r="AS58" s="182"/>
    </row>
    <row r="59" ht="20.25" customHeight="1">
      <c r="A59" s="176"/>
      <c r="B59" s="339"/>
      <c r="C59" s="176"/>
      <c r="D59" s="519"/>
      <c r="E59" s="519"/>
      <c r="F59" s="731"/>
      <c r="G59" s="519"/>
      <c r="H59" s="727"/>
      <c r="I59" s="706"/>
      <c r="J59" s="707"/>
      <c r="K59" s="339"/>
      <c r="L59" s="176"/>
      <c r="M59" s="176"/>
      <c r="N59" s="177"/>
      <c r="O59" s="176"/>
      <c r="P59" s="727"/>
      <c r="Q59" s="176"/>
      <c r="R59" s="706"/>
      <c r="S59" s="707"/>
      <c r="T59" s="176"/>
      <c r="U59" s="339"/>
      <c r="V59" s="176"/>
      <c r="W59" s="519"/>
      <c r="X59" s="519"/>
      <c r="Y59" s="731"/>
      <c r="Z59" s="519"/>
      <c r="AA59" s="727"/>
      <c r="AB59" s="706"/>
      <c r="AC59" s="707"/>
      <c r="AD59" s="339"/>
      <c r="AE59" s="176"/>
      <c r="AF59" s="176"/>
      <c r="AG59" s="177"/>
      <c r="AH59" s="176"/>
      <c r="AI59" s="727"/>
      <c r="AJ59" s="176"/>
      <c r="AK59" s="176"/>
      <c r="AL59" s="176"/>
      <c r="AM59" s="176"/>
      <c r="AN59" s="176"/>
      <c r="AO59" s="176"/>
      <c r="AP59" s="176"/>
      <c r="AQ59" s="176"/>
      <c r="AR59" s="176"/>
      <c r="AS59" s="182"/>
    </row>
    <row r="60" ht="20.25" customHeight="1">
      <c r="A60" s="176"/>
      <c r="B60" s="339"/>
      <c r="C60" s="176"/>
      <c r="D60" s="735" t="s">
        <v>345</v>
      </c>
      <c r="E60" s="736" t="str">
        <f>'R08賦集'!Q78</f>
        <v>380</v>
      </c>
      <c r="F60" s="737" t="s">
        <v>706</v>
      </c>
      <c r="G60" s="176"/>
      <c r="H60" s="727"/>
      <c r="I60" s="706"/>
      <c r="J60" s="707"/>
      <c r="K60" s="339"/>
      <c r="L60" s="176"/>
      <c r="M60" s="176"/>
      <c r="N60" s="177"/>
      <c r="O60" s="176"/>
      <c r="P60" s="727"/>
      <c r="Q60" s="176"/>
      <c r="R60" s="706"/>
      <c r="S60" s="707"/>
      <c r="T60" s="176"/>
      <c r="U60" s="339"/>
      <c r="V60" s="176"/>
      <c r="W60" s="735" t="s">
        <v>345</v>
      </c>
      <c r="X60" s="736" t="str">
        <f>'R08賦集'!Q102</f>
        <v>4,630</v>
      </c>
      <c r="Y60" s="737" t="s">
        <v>706</v>
      </c>
      <c r="Z60" s="176"/>
      <c r="AA60" s="727"/>
      <c r="AB60" s="706"/>
      <c r="AC60" s="707"/>
      <c r="AD60" s="339"/>
      <c r="AE60" s="176"/>
      <c r="AF60" s="176"/>
      <c r="AG60" s="177"/>
      <c r="AH60" s="176"/>
      <c r="AI60" s="727"/>
      <c r="AJ60" s="176"/>
      <c r="AK60" s="176"/>
      <c r="AL60" s="176"/>
      <c r="AM60" s="176"/>
      <c r="AN60" s="176"/>
      <c r="AO60" s="176"/>
      <c r="AP60" s="176"/>
      <c r="AQ60" s="176"/>
      <c r="AR60" s="176"/>
      <c r="AS60" s="182"/>
    </row>
    <row r="61" ht="20.25" customHeight="1">
      <c r="A61" s="176"/>
      <c r="B61" s="339"/>
      <c r="C61" s="176"/>
      <c r="D61" s="735" t="s">
        <v>707</v>
      </c>
      <c r="E61" s="736" t="str">
        <f>'R08賦集'!S78</f>
        <v>1,190</v>
      </c>
      <c r="F61" s="737" t="s">
        <v>706</v>
      </c>
      <c r="G61" s="176"/>
      <c r="H61" s="727"/>
      <c r="I61" s="706"/>
      <c r="J61" s="707"/>
      <c r="K61" s="339"/>
      <c r="L61" s="176"/>
      <c r="M61" s="176"/>
      <c r="N61" s="177"/>
      <c r="O61" s="176"/>
      <c r="P61" s="727"/>
      <c r="Q61" s="176"/>
      <c r="R61" s="706"/>
      <c r="S61" s="707"/>
      <c r="T61" s="176"/>
      <c r="U61" s="339"/>
      <c r="V61" s="176"/>
      <c r="W61" s="735" t="s">
        <v>707</v>
      </c>
      <c r="X61" s="736" t="str">
        <f>'R08賦集'!S102</f>
        <v>-6,200</v>
      </c>
      <c r="Y61" s="737" t="s">
        <v>706</v>
      </c>
      <c r="Z61" s="176"/>
      <c r="AA61" s="727"/>
      <c r="AB61" s="706"/>
      <c r="AC61" s="707"/>
      <c r="AD61" s="339"/>
      <c r="AE61" s="176"/>
      <c r="AF61" s="176"/>
      <c r="AG61" s="177"/>
      <c r="AH61" s="176"/>
      <c r="AI61" s="727"/>
      <c r="AJ61" s="176"/>
      <c r="AK61" s="176"/>
      <c r="AL61" s="176"/>
      <c r="AM61" s="176"/>
      <c r="AN61" s="176"/>
      <c r="AO61" s="176"/>
      <c r="AP61" s="176"/>
      <c r="AQ61" s="176"/>
      <c r="AR61" s="176"/>
      <c r="AS61" s="182"/>
    </row>
    <row r="62" ht="20.25" customHeight="1">
      <c r="A62" s="176"/>
      <c r="B62" s="339"/>
      <c r="C62" s="176"/>
      <c r="D62" s="735" t="s">
        <v>708</v>
      </c>
      <c r="E62" s="739" t="str">
        <f>'R08賦集'!W78</f>
        <v>1,570</v>
      </c>
      <c r="F62" s="737" t="s">
        <v>706</v>
      </c>
      <c r="G62" s="176"/>
      <c r="H62" s="727"/>
      <c r="I62" s="706"/>
      <c r="J62" s="707"/>
      <c r="K62" s="339"/>
      <c r="L62" s="740" t="s">
        <v>709</v>
      </c>
      <c r="M62" s="741" t="str">
        <f>E63</f>
        <v>3,140</v>
      </c>
      <c r="N62" s="742" t="s">
        <v>706</v>
      </c>
      <c r="O62" s="109"/>
      <c r="P62" s="743"/>
      <c r="Q62" s="176"/>
      <c r="R62" s="706"/>
      <c r="S62" s="707"/>
      <c r="T62" s="176"/>
      <c r="U62" s="339"/>
      <c r="V62" s="176"/>
      <c r="W62" s="735" t="s">
        <v>708</v>
      </c>
      <c r="X62" s="739" t="str">
        <f>'R08賦集'!W102</f>
        <v>14,960</v>
      </c>
      <c r="Y62" s="737" t="s">
        <v>706</v>
      </c>
      <c r="Z62" s="176"/>
      <c r="AA62" s="727"/>
      <c r="AB62" s="706"/>
      <c r="AC62" s="707"/>
      <c r="AD62" s="339"/>
      <c r="AE62" s="740" t="s">
        <v>709</v>
      </c>
      <c r="AF62" s="741" t="str">
        <f>X63</f>
        <v>13,390</v>
      </c>
      <c r="AG62" s="742" t="s">
        <v>706</v>
      </c>
      <c r="AH62" s="109"/>
      <c r="AI62" s="743"/>
      <c r="AJ62" s="176"/>
      <c r="AK62" s="176"/>
      <c r="AL62" s="176"/>
      <c r="AM62" s="176"/>
      <c r="AN62" s="176"/>
      <c r="AO62" s="176"/>
      <c r="AP62" s="176"/>
      <c r="AQ62" s="176"/>
      <c r="AR62" s="176"/>
      <c r="AS62" s="182"/>
    </row>
    <row r="63" ht="20.25" customHeight="1">
      <c r="A63" s="176"/>
      <c r="B63" s="339"/>
      <c r="C63" s="176"/>
      <c r="D63" s="735" t="s">
        <v>710</v>
      </c>
      <c r="E63" s="744" t="str">
        <f>'R08賦集'!X78</f>
        <v>3,140</v>
      </c>
      <c r="F63" s="737" t="s">
        <v>706</v>
      </c>
      <c r="G63" s="176"/>
      <c r="H63" s="727"/>
      <c r="I63" s="706"/>
      <c r="J63" s="707"/>
      <c r="K63" s="339"/>
      <c r="L63" s="176"/>
      <c r="M63" s="176"/>
      <c r="N63" s="177"/>
      <c r="O63" s="176"/>
      <c r="P63" s="727"/>
      <c r="Q63" s="176"/>
      <c r="R63" s="706"/>
      <c r="S63" s="707"/>
      <c r="T63" s="176"/>
      <c r="U63" s="339"/>
      <c r="V63" s="176"/>
      <c r="W63" s="735" t="s">
        <v>710</v>
      </c>
      <c r="X63" s="744" t="str">
        <f>'R08賦集'!X102</f>
        <v>13,390</v>
      </c>
      <c r="Y63" s="737" t="s">
        <v>706</v>
      </c>
      <c r="Z63" s="176"/>
      <c r="AA63" s="727"/>
      <c r="AB63" s="706"/>
      <c r="AC63" s="707"/>
      <c r="AD63" s="339"/>
      <c r="AE63" s="176"/>
      <c r="AF63" s="176"/>
      <c r="AG63" s="177"/>
      <c r="AH63" s="176"/>
      <c r="AI63" s="727"/>
      <c r="AJ63" s="176"/>
      <c r="AK63" s="176"/>
      <c r="AL63" s="176"/>
      <c r="AM63" s="176"/>
      <c r="AN63" s="176"/>
      <c r="AO63" s="176"/>
      <c r="AP63" s="176"/>
      <c r="AQ63" s="176"/>
      <c r="AR63" s="176"/>
      <c r="AS63" s="182"/>
    </row>
    <row r="64" ht="20.25" customHeight="1">
      <c r="A64" s="176"/>
      <c r="B64" s="339"/>
      <c r="C64" s="745" t="str">
        <f>$AP$2</f>
        <v>　上記金額を令和08年度の賦課金として、令和08年４月末日迄に納入願います。</v>
      </c>
      <c r="G64" s="176"/>
      <c r="H64" s="727"/>
      <c r="I64" s="706"/>
      <c r="J64" s="707"/>
      <c r="K64" s="339"/>
      <c r="L64" s="745" t="str">
        <f>$AQ$2</f>
        <v>　上記金額を令和08年度の賦課金として領収いたしました。</v>
      </c>
      <c r="P64" s="727"/>
      <c r="Q64" s="176"/>
      <c r="R64" s="706"/>
      <c r="S64" s="707"/>
      <c r="T64" s="176"/>
      <c r="U64" s="339"/>
      <c r="V64" s="745" t="str">
        <f>$AP$2</f>
        <v>　上記金額を令和08年度の賦課金として、令和08年４月末日迄に納入願います。</v>
      </c>
      <c r="Z64" s="176"/>
      <c r="AA64" s="727"/>
      <c r="AB64" s="706"/>
      <c r="AC64" s="707"/>
      <c r="AD64" s="339"/>
      <c r="AE64" s="745" t="str">
        <f>$AQ$2</f>
        <v>　上記金額を令和08年度の賦課金として領収いたしました。</v>
      </c>
      <c r="AI64" s="727"/>
      <c r="AJ64" s="176"/>
      <c r="AK64" s="176"/>
      <c r="AL64" s="176"/>
      <c r="AM64" s="176"/>
      <c r="AN64" s="176"/>
      <c r="AO64" s="176"/>
      <c r="AP64" s="176"/>
      <c r="AQ64" s="176"/>
      <c r="AR64" s="176"/>
      <c r="AS64" s="182"/>
    </row>
    <row r="65" ht="20.25" customHeight="1">
      <c r="A65" s="176"/>
      <c r="B65" s="339"/>
      <c r="G65" s="176"/>
      <c r="H65" s="727"/>
      <c r="I65" s="706"/>
      <c r="J65" s="707"/>
      <c r="K65" s="339"/>
      <c r="P65" s="727"/>
      <c r="Q65" s="176"/>
      <c r="R65" s="706"/>
      <c r="S65" s="707"/>
      <c r="T65" s="176"/>
      <c r="U65" s="339"/>
      <c r="Z65" s="176"/>
      <c r="AA65" s="727"/>
      <c r="AB65" s="706"/>
      <c r="AC65" s="707"/>
      <c r="AD65" s="339"/>
      <c r="AI65" s="727"/>
      <c r="AJ65" s="176"/>
      <c r="AK65" s="182"/>
      <c r="AL65" s="182"/>
      <c r="AM65" s="182"/>
      <c r="AN65" s="182"/>
      <c r="AO65" s="182"/>
      <c r="AP65" s="182"/>
      <c r="AQ65" s="182"/>
      <c r="AR65" s="182"/>
      <c r="AS65" s="182"/>
    </row>
    <row r="66" ht="20.25" customHeight="1">
      <c r="A66" s="176"/>
      <c r="B66" s="339"/>
      <c r="G66" s="176"/>
      <c r="H66" s="727"/>
      <c r="I66" s="706"/>
      <c r="J66" s="707"/>
      <c r="K66" s="339"/>
      <c r="P66" s="727"/>
      <c r="Q66" s="176"/>
      <c r="R66" s="706"/>
      <c r="S66" s="707"/>
      <c r="T66" s="176"/>
      <c r="U66" s="339"/>
      <c r="Z66" s="176"/>
      <c r="AA66" s="727"/>
      <c r="AB66" s="706"/>
      <c r="AC66" s="707"/>
      <c r="AD66" s="339"/>
      <c r="AI66" s="727"/>
      <c r="AJ66" s="176"/>
      <c r="AK66" s="182"/>
      <c r="AL66" s="182"/>
      <c r="AM66" s="182"/>
      <c r="AN66" s="182"/>
      <c r="AO66" s="182"/>
      <c r="AP66" s="182"/>
      <c r="AQ66" s="182"/>
      <c r="AR66" s="182"/>
      <c r="AS66" s="182"/>
    </row>
    <row r="67" ht="20.25" customHeight="1">
      <c r="A67" s="176"/>
      <c r="B67" s="339"/>
      <c r="G67" s="176"/>
      <c r="H67" s="727"/>
      <c r="I67" s="706"/>
      <c r="J67" s="707"/>
      <c r="K67" s="339"/>
      <c r="P67" s="727"/>
      <c r="Q67" s="176"/>
      <c r="R67" s="706"/>
      <c r="S67" s="707"/>
      <c r="T67" s="176"/>
      <c r="U67" s="339"/>
      <c r="Z67" s="176"/>
      <c r="AA67" s="727"/>
      <c r="AB67" s="706"/>
      <c r="AC67" s="707"/>
      <c r="AD67" s="339"/>
      <c r="AI67" s="727"/>
      <c r="AJ67" s="176"/>
      <c r="AK67" s="182"/>
      <c r="AL67" s="182"/>
      <c r="AM67" s="182"/>
      <c r="AN67" s="182"/>
      <c r="AO67" s="182"/>
      <c r="AP67" s="182"/>
      <c r="AQ67" s="182"/>
      <c r="AR67" s="182"/>
      <c r="AS67" s="182"/>
    </row>
    <row r="68" ht="20.25" customHeight="1">
      <c r="A68" s="176"/>
      <c r="B68" s="339"/>
      <c r="C68" s="746" t="str">
        <f>$AP$3</f>
        <v>令和08年　4　月　   日</v>
      </c>
      <c r="H68" s="747"/>
      <c r="I68" s="748"/>
      <c r="J68" s="749"/>
      <c r="K68" s="750"/>
      <c r="L68" s="726"/>
      <c r="P68" s="747"/>
      <c r="Q68" s="176"/>
      <c r="R68" s="706"/>
      <c r="S68" s="707"/>
      <c r="T68" s="176"/>
      <c r="U68" s="339"/>
      <c r="V68" s="746" t="str">
        <f>$AP$3</f>
        <v>令和08年　4　月　   日</v>
      </c>
      <c r="AA68" s="747"/>
      <c r="AB68" s="748"/>
      <c r="AC68" s="749"/>
      <c r="AD68" s="750"/>
      <c r="AE68" s="726"/>
      <c r="AI68" s="747"/>
      <c r="AJ68" s="176"/>
      <c r="AK68" s="182"/>
      <c r="AL68" s="182"/>
      <c r="AM68" s="182"/>
      <c r="AN68" s="182"/>
      <c r="AO68" s="182"/>
      <c r="AP68" s="182"/>
      <c r="AQ68" s="182"/>
      <c r="AR68" s="182"/>
      <c r="AS68" s="182"/>
    </row>
    <row r="69" ht="20.25" customHeight="1">
      <c r="A69" s="176"/>
      <c r="B69" s="752"/>
      <c r="C69" s="753" t="str">
        <f>$AN$2</f>
        <v>片岡農産組合長　久保田　要</v>
      </c>
      <c r="H69" s="754"/>
      <c r="I69" s="755"/>
      <c r="J69" s="756"/>
      <c r="K69" s="752"/>
      <c r="L69" s="753" t="s">
        <v>711</v>
      </c>
      <c r="P69" s="757"/>
      <c r="Q69" s="176"/>
      <c r="R69" s="706"/>
      <c r="S69" s="707"/>
      <c r="T69" s="751"/>
      <c r="U69" s="752"/>
      <c r="V69" s="753" t="s">
        <v>711</v>
      </c>
      <c r="AA69" s="754"/>
      <c r="AB69" s="755"/>
      <c r="AC69" s="756"/>
      <c r="AD69" s="752"/>
      <c r="AE69" s="753" t="s">
        <v>711</v>
      </c>
      <c r="AI69" s="757"/>
      <c r="AJ69" s="176"/>
      <c r="AK69" s="182"/>
      <c r="AL69" s="182"/>
      <c r="AM69" s="182"/>
      <c r="AN69" s="182"/>
      <c r="AO69" s="182"/>
      <c r="AP69" s="182"/>
      <c r="AQ69" s="182"/>
      <c r="AR69" s="182"/>
      <c r="AS69" s="182"/>
    </row>
    <row r="70" ht="20.25" customHeight="1">
      <c r="A70" s="176"/>
      <c r="B70" s="752"/>
      <c r="H70" s="754"/>
      <c r="I70" s="755"/>
      <c r="J70" s="756"/>
      <c r="K70" s="752"/>
      <c r="P70" s="757"/>
      <c r="Q70" s="176"/>
      <c r="R70" s="706"/>
      <c r="S70" s="707"/>
      <c r="T70" s="751"/>
      <c r="U70" s="752"/>
      <c r="AA70" s="754"/>
      <c r="AB70" s="755"/>
      <c r="AC70" s="756"/>
      <c r="AD70" s="752"/>
      <c r="AI70" s="757"/>
      <c r="AJ70" s="176"/>
      <c r="AK70" s="182"/>
      <c r="AL70" s="182"/>
      <c r="AM70" s="182"/>
      <c r="AN70" s="182"/>
      <c r="AO70" s="182"/>
      <c r="AP70" s="182"/>
      <c r="AQ70" s="182"/>
      <c r="AR70" s="182"/>
      <c r="AS70" s="182"/>
    </row>
    <row r="71" ht="20.25" customHeight="1">
      <c r="A71" s="176"/>
      <c r="B71" s="496"/>
      <c r="C71" s="497"/>
      <c r="D71" s="497"/>
      <c r="E71" s="497"/>
      <c r="F71" s="758"/>
      <c r="G71" s="497"/>
      <c r="H71" s="759"/>
      <c r="I71" s="706"/>
      <c r="J71" s="707"/>
      <c r="K71" s="496"/>
      <c r="L71" s="497"/>
      <c r="M71" s="497"/>
      <c r="N71" s="758"/>
      <c r="O71" s="497"/>
      <c r="P71" s="759"/>
      <c r="Q71" s="176"/>
      <c r="R71" s="706"/>
      <c r="S71" s="707"/>
      <c r="T71" s="176"/>
      <c r="U71" s="496"/>
      <c r="V71" s="497"/>
      <c r="W71" s="497"/>
      <c r="X71" s="497"/>
      <c r="Y71" s="758"/>
      <c r="Z71" s="497"/>
      <c r="AA71" s="759"/>
      <c r="AB71" s="706"/>
      <c r="AC71" s="707"/>
      <c r="AD71" s="496"/>
      <c r="AE71" s="497"/>
      <c r="AF71" s="497"/>
      <c r="AG71" s="758"/>
      <c r="AH71" s="497"/>
      <c r="AI71" s="759"/>
      <c r="AJ71" s="176"/>
      <c r="AK71" s="182"/>
      <c r="AL71" s="182"/>
      <c r="AM71" s="182"/>
      <c r="AN71" s="182"/>
      <c r="AO71" s="182"/>
      <c r="AP71" s="182"/>
      <c r="AQ71" s="182"/>
      <c r="AR71" s="182"/>
      <c r="AS71" s="182"/>
    </row>
    <row r="72" ht="26.25" customHeight="1">
      <c r="A72" s="176"/>
      <c r="B72" s="176"/>
      <c r="C72" s="176"/>
      <c r="D72" s="176"/>
      <c r="E72" s="176"/>
      <c r="F72" s="177"/>
      <c r="G72" s="176"/>
      <c r="H72" s="176"/>
      <c r="I72" s="176"/>
      <c r="J72" s="176"/>
      <c r="K72" s="176"/>
      <c r="L72" s="176"/>
      <c r="M72" s="176"/>
      <c r="N72" s="177"/>
      <c r="O72" s="176"/>
      <c r="P72" s="176"/>
      <c r="Q72" s="176"/>
      <c r="R72" s="706"/>
      <c r="S72" s="707"/>
      <c r="T72" s="176"/>
      <c r="U72" s="176"/>
      <c r="V72" s="176"/>
      <c r="W72" s="176"/>
      <c r="X72" s="176"/>
      <c r="Y72" s="177"/>
      <c r="Z72" s="176"/>
      <c r="AA72" s="176"/>
      <c r="AB72" s="176"/>
      <c r="AC72" s="176"/>
      <c r="AD72" s="176"/>
      <c r="AE72" s="176"/>
      <c r="AF72" s="176"/>
      <c r="AG72" s="177"/>
      <c r="AH72" s="176"/>
      <c r="AI72" s="176"/>
      <c r="AJ72" s="176"/>
      <c r="AK72" s="176"/>
      <c r="AL72" s="176"/>
      <c r="AM72" s="176"/>
      <c r="AN72" s="176"/>
      <c r="AO72" s="176"/>
      <c r="AP72" s="176"/>
      <c r="AQ72" s="176"/>
      <c r="AR72" s="176"/>
      <c r="AS72" s="176"/>
    </row>
    <row r="73" ht="26.25" customHeight="1">
      <c r="A73" s="176"/>
      <c r="B73" s="176"/>
      <c r="C73" s="176"/>
      <c r="D73" s="176"/>
      <c r="E73" s="176"/>
      <c r="F73" s="177"/>
      <c r="G73" s="176"/>
      <c r="H73" s="176"/>
      <c r="I73" s="706"/>
      <c r="J73" s="707"/>
      <c r="K73" s="176"/>
      <c r="L73" s="176"/>
      <c r="M73" s="176"/>
      <c r="N73" s="177"/>
      <c r="O73" s="176"/>
      <c r="P73" s="176"/>
      <c r="Q73" s="176"/>
      <c r="R73" s="706"/>
      <c r="S73" s="707"/>
      <c r="T73" s="176"/>
      <c r="U73" s="176"/>
      <c r="V73" s="176"/>
      <c r="W73" s="176"/>
      <c r="X73" s="176"/>
      <c r="Y73" s="177"/>
      <c r="Z73" s="176"/>
      <c r="AA73" s="176"/>
      <c r="AB73" s="706"/>
      <c r="AC73" s="707"/>
      <c r="AD73" s="176"/>
      <c r="AE73" s="176"/>
      <c r="AF73" s="176"/>
      <c r="AG73" s="177"/>
      <c r="AH73" s="176"/>
      <c r="AI73" s="176"/>
      <c r="AJ73" s="176"/>
      <c r="AK73" s="182"/>
      <c r="AL73" s="182"/>
      <c r="AM73" s="182"/>
      <c r="AN73" s="182"/>
      <c r="AO73" s="182"/>
      <c r="AP73" s="182"/>
      <c r="AQ73" s="182"/>
      <c r="AR73" s="182"/>
      <c r="AS73" s="182"/>
    </row>
    <row r="74" ht="20.25" customHeight="1">
      <c r="A74" s="176"/>
      <c r="B74" s="713" t="str">
        <f>IF(E81&lt;=0,$AL$2,$AL$1)</f>
        <v>道水割及び取水賦課金請求書</v>
      </c>
      <c r="C74" s="88"/>
      <c r="D74" s="88"/>
      <c r="E74" s="88"/>
      <c r="F74" s="88"/>
      <c r="G74" s="88"/>
      <c r="H74" s="66"/>
      <c r="I74" s="714"/>
      <c r="J74" s="707"/>
      <c r="K74" s="715" t="str">
        <f>IF(E81&lt;=0,$AL$4,$AL$3)</f>
        <v>道水割出不足金及び取水賦課金領収書</v>
      </c>
      <c r="L74" s="88"/>
      <c r="M74" s="88"/>
      <c r="N74" s="88"/>
      <c r="O74" s="88"/>
      <c r="P74" s="66"/>
      <c r="Q74" s="176"/>
      <c r="R74" s="706"/>
      <c r="S74" s="707"/>
      <c r="T74" s="176"/>
      <c r="U74" s="713" t="str">
        <f>IF(X81&lt;=0,$AL$2,$AL$1)</f>
        <v>道水割及び取水賦課金請求書</v>
      </c>
      <c r="V74" s="88"/>
      <c r="W74" s="88"/>
      <c r="X74" s="88"/>
      <c r="Y74" s="88"/>
      <c r="Z74" s="88"/>
      <c r="AA74" s="66"/>
      <c r="AB74" s="714"/>
      <c r="AC74" s="707"/>
      <c r="AD74" s="715" t="str">
        <f>IF(X81&lt;=0,$AL$4,$AL$3)</f>
        <v>道水割出不足金及び取水賦課金領収書</v>
      </c>
      <c r="AE74" s="88"/>
      <c r="AF74" s="88"/>
      <c r="AG74" s="88"/>
      <c r="AH74" s="88"/>
      <c r="AI74" s="66"/>
      <c r="AJ74" s="176"/>
      <c r="AK74" s="182"/>
      <c r="AL74" s="182"/>
      <c r="AM74" s="182"/>
      <c r="AN74" s="182"/>
      <c r="AO74" s="182"/>
      <c r="AP74" s="182"/>
      <c r="AQ74" s="182"/>
      <c r="AR74" s="182"/>
      <c r="AS74" s="182"/>
    </row>
    <row r="75" ht="20.25" customHeight="1">
      <c r="A75" s="176"/>
      <c r="B75" s="639"/>
      <c r="H75" s="78"/>
      <c r="I75" s="706"/>
      <c r="J75" s="707"/>
      <c r="K75" s="639"/>
      <c r="P75" s="78"/>
      <c r="Q75" s="176"/>
      <c r="R75" s="706"/>
      <c r="S75" s="707"/>
      <c r="T75" s="176"/>
      <c r="U75" s="639"/>
      <c r="AA75" s="78"/>
      <c r="AB75" s="706"/>
      <c r="AC75" s="707"/>
      <c r="AD75" s="639"/>
      <c r="AI75" s="78"/>
      <c r="AJ75" s="176"/>
      <c r="AK75" s="182"/>
      <c r="AL75" s="182"/>
      <c r="AM75" s="182"/>
      <c r="AN75" s="182"/>
      <c r="AO75" s="182"/>
      <c r="AP75" s="182"/>
      <c r="AQ75" s="182"/>
      <c r="AR75" s="182"/>
      <c r="AS75" s="182"/>
    </row>
    <row r="76" ht="20.25" customHeight="1">
      <c r="A76" s="176"/>
      <c r="B76" s="339"/>
      <c r="C76" s="176"/>
      <c r="D76" s="725" t="str">
        <f>'R08賦集'!C79</f>
        <v>大澤 設幸</v>
      </c>
      <c r="E76" s="109"/>
      <c r="F76" s="726" t="s">
        <v>537</v>
      </c>
      <c r="H76" s="727"/>
      <c r="I76" s="706"/>
      <c r="J76" s="707"/>
      <c r="K76" s="339"/>
      <c r="L76" s="725" t="str">
        <f>D76</f>
        <v>大澤 設幸</v>
      </c>
      <c r="M76" s="109"/>
      <c r="N76" s="726" t="s">
        <v>537</v>
      </c>
      <c r="P76" s="727"/>
      <c r="Q76" s="176"/>
      <c r="R76" s="706"/>
      <c r="S76" s="707"/>
      <c r="T76" s="176"/>
      <c r="U76" s="339"/>
      <c r="V76" s="176"/>
      <c r="W76" s="725" t="str">
        <f>'R08賦集'!C103</f>
        <v>坪井 正孝</v>
      </c>
      <c r="X76" s="109"/>
      <c r="Y76" s="726" t="s">
        <v>537</v>
      </c>
      <c r="AA76" s="727"/>
      <c r="AB76" s="706"/>
      <c r="AC76" s="707"/>
      <c r="AD76" s="339"/>
      <c r="AE76" s="725" t="str">
        <f>W76</f>
        <v>坪井 正孝</v>
      </c>
      <c r="AF76" s="109"/>
      <c r="AG76" s="726" t="s">
        <v>537</v>
      </c>
      <c r="AI76" s="727"/>
      <c r="AJ76" s="176"/>
      <c r="AK76" s="182"/>
      <c r="AL76" s="182"/>
      <c r="AM76" s="182"/>
      <c r="AN76" s="182"/>
      <c r="AO76" s="182"/>
      <c r="AP76" s="182"/>
      <c r="AQ76" s="182"/>
      <c r="AR76" s="182"/>
      <c r="AS76" s="182"/>
    </row>
    <row r="77" ht="20.25" customHeight="1">
      <c r="A77" s="176"/>
      <c r="B77" s="339"/>
      <c r="C77" s="176"/>
      <c r="D77" s="519"/>
      <c r="E77" s="519"/>
      <c r="F77" s="731"/>
      <c r="G77" s="519"/>
      <c r="H77" s="727"/>
      <c r="I77" s="706"/>
      <c r="J77" s="707"/>
      <c r="K77" s="339"/>
      <c r="L77" s="176"/>
      <c r="M77" s="176"/>
      <c r="N77" s="177"/>
      <c r="O77" s="176"/>
      <c r="P77" s="727"/>
      <c r="Q77" s="176"/>
      <c r="R77" s="706"/>
      <c r="S77" s="707"/>
      <c r="T77" s="176"/>
      <c r="U77" s="339"/>
      <c r="V77" s="176"/>
      <c r="W77" s="519"/>
      <c r="X77" s="519"/>
      <c r="Y77" s="731"/>
      <c r="Z77" s="519"/>
      <c r="AA77" s="727"/>
      <c r="AB77" s="706"/>
      <c r="AC77" s="707"/>
      <c r="AD77" s="339"/>
      <c r="AE77" s="176"/>
      <c r="AF77" s="176"/>
      <c r="AG77" s="177"/>
      <c r="AH77" s="176"/>
      <c r="AI77" s="727"/>
      <c r="AJ77" s="176"/>
      <c r="AK77" s="182"/>
      <c r="AL77" s="182"/>
      <c r="AM77" s="182"/>
      <c r="AN77" s="182"/>
      <c r="AO77" s="182"/>
      <c r="AP77" s="182"/>
      <c r="AQ77" s="182"/>
      <c r="AR77" s="182"/>
      <c r="AS77" s="182"/>
    </row>
    <row r="78" ht="20.25" customHeight="1">
      <c r="A78" s="176"/>
      <c r="B78" s="339"/>
      <c r="C78" s="176"/>
      <c r="D78" s="735" t="s">
        <v>345</v>
      </c>
      <c r="E78" s="736" t="str">
        <f>'R08賦集'!Q79</f>
        <v>4,290</v>
      </c>
      <c r="F78" s="737" t="s">
        <v>706</v>
      </c>
      <c r="G78" s="176"/>
      <c r="H78" s="727"/>
      <c r="I78" s="706"/>
      <c r="J78" s="707"/>
      <c r="K78" s="339"/>
      <c r="L78" s="176"/>
      <c r="M78" s="176"/>
      <c r="N78" s="177"/>
      <c r="O78" s="176"/>
      <c r="P78" s="727"/>
      <c r="Q78" s="176"/>
      <c r="R78" s="706"/>
      <c r="S78" s="707"/>
      <c r="T78" s="176"/>
      <c r="U78" s="339"/>
      <c r="V78" s="176"/>
      <c r="W78" s="735" t="s">
        <v>345</v>
      </c>
      <c r="X78" s="736" t="str">
        <f>'R08賦集'!Q103</f>
        <v>0</v>
      </c>
      <c r="Y78" s="737" t="s">
        <v>706</v>
      </c>
      <c r="Z78" s="176"/>
      <c r="AA78" s="727"/>
      <c r="AB78" s="706"/>
      <c r="AC78" s="707"/>
      <c r="AD78" s="339"/>
      <c r="AE78" s="176"/>
      <c r="AF78" s="176"/>
      <c r="AG78" s="177"/>
      <c r="AH78" s="176"/>
      <c r="AI78" s="727"/>
      <c r="AJ78" s="176"/>
      <c r="AK78" s="182"/>
      <c r="AL78" s="182"/>
      <c r="AM78" s="182"/>
      <c r="AN78" s="182"/>
      <c r="AO78" s="182"/>
      <c r="AP78" s="182"/>
      <c r="AQ78" s="182"/>
      <c r="AR78" s="182"/>
      <c r="AS78" s="182"/>
    </row>
    <row r="79" ht="20.25" customHeight="1">
      <c r="A79" s="176"/>
      <c r="B79" s="339"/>
      <c r="C79" s="176"/>
      <c r="D79" s="735" t="s">
        <v>707</v>
      </c>
      <c r="E79" s="736" t="str">
        <f>'R08賦集'!S79</f>
        <v>10,380</v>
      </c>
      <c r="F79" s="737" t="s">
        <v>706</v>
      </c>
      <c r="G79" s="176"/>
      <c r="H79" s="727"/>
      <c r="I79" s="706"/>
      <c r="J79" s="707"/>
      <c r="K79" s="339"/>
      <c r="L79" s="176"/>
      <c r="M79" s="176"/>
      <c r="N79" s="177"/>
      <c r="O79" s="176"/>
      <c r="P79" s="727"/>
      <c r="Q79" s="176"/>
      <c r="R79" s="706"/>
      <c r="S79" s="707"/>
      <c r="T79" s="176"/>
      <c r="U79" s="339"/>
      <c r="V79" s="176"/>
      <c r="W79" s="735" t="s">
        <v>707</v>
      </c>
      <c r="X79" s="736" t="str">
        <f>'R08賦集'!S103</f>
        <v>990</v>
      </c>
      <c r="Y79" s="737" t="s">
        <v>706</v>
      </c>
      <c r="Z79" s="176"/>
      <c r="AA79" s="727"/>
      <c r="AB79" s="706"/>
      <c r="AC79" s="707"/>
      <c r="AD79" s="339"/>
      <c r="AE79" s="176"/>
      <c r="AF79" s="176"/>
      <c r="AG79" s="177"/>
      <c r="AH79" s="176"/>
      <c r="AI79" s="727"/>
      <c r="AJ79" s="176"/>
      <c r="AK79" s="182"/>
      <c r="AL79" s="182"/>
      <c r="AM79" s="182"/>
      <c r="AN79" s="182"/>
      <c r="AO79" s="182"/>
      <c r="AP79" s="182"/>
      <c r="AQ79" s="182"/>
      <c r="AR79" s="182"/>
      <c r="AS79" s="182"/>
    </row>
    <row r="80" ht="20.25" customHeight="1">
      <c r="A80" s="176"/>
      <c r="B80" s="339"/>
      <c r="C80" s="176"/>
      <c r="D80" s="735" t="s">
        <v>708</v>
      </c>
      <c r="E80" s="739" t="str">
        <f>'R08賦集'!W79</f>
        <v>12,100</v>
      </c>
      <c r="F80" s="737" t="s">
        <v>706</v>
      </c>
      <c r="G80" s="176"/>
      <c r="H80" s="727"/>
      <c r="I80" s="706"/>
      <c r="J80" s="707"/>
      <c r="K80" s="339"/>
      <c r="L80" s="740" t="s">
        <v>709</v>
      </c>
      <c r="M80" s="741" t="str">
        <f>E81</f>
        <v>26,770</v>
      </c>
      <c r="N80" s="742" t="s">
        <v>706</v>
      </c>
      <c r="O80" s="109"/>
      <c r="P80" s="743"/>
      <c r="Q80" s="176"/>
      <c r="R80" s="706"/>
      <c r="S80" s="707"/>
      <c r="T80" s="176"/>
      <c r="U80" s="339"/>
      <c r="V80" s="176"/>
      <c r="W80" s="735" t="s">
        <v>708</v>
      </c>
      <c r="X80" s="739" t="str">
        <f>'R08賦集'!W103</f>
        <v>1,390</v>
      </c>
      <c r="Y80" s="737" t="s">
        <v>706</v>
      </c>
      <c r="Z80" s="176"/>
      <c r="AA80" s="727"/>
      <c r="AB80" s="706"/>
      <c r="AC80" s="707"/>
      <c r="AD80" s="339"/>
      <c r="AE80" s="740" t="s">
        <v>709</v>
      </c>
      <c r="AF80" s="741" t="str">
        <f>X81</f>
        <v>2,380</v>
      </c>
      <c r="AG80" s="742" t="s">
        <v>706</v>
      </c>
      <c r="AH80" s="109"/>
      <c r="AI80" s="743"/>
      <c r="AJ80" s="176"/>
      <c r="AK80" s="182"/>
      <c r="AL80" s="182"/>
      <c r="AM80" s="182"/>
      <c r="AN80" s="182"/>
      <c r="AO80" s="182"/>
      <c r="AP80" s="182"/>
      <c r="AQ80" s="182"/>
      <c r="AR80" s="182"/>
      <c r="AS80" s="182"/>
    </row>
    <row r="81" ht="20.25" customHeight="1">
      <c r="A81" s="176"/>
      <c r="B81" s="339"/>
      <c r="C81" s="176"/>
      <c r="D81" s="735" t="s">
        <v>710</v>
      </c>
      <c r="E81" s="744" t="str">
        <f>'R08賦集'!X79</f>
        <v>26,770</v>
      </c>
      <c r="F81" s="737" t="s">
        <v>706</v>
      </c>
      <c r="G81" s="176"/>
      <c r="H81" s="727"/>
      <c r="I81" s="706"/>
      <c r="J81" s="707"/>
      <c r="K81" s="339"/>
      <c r="L81" s="176"/>
      <c r="M81" s="176"/>
      <c r="N81" s="177"/>
      <c r="O81" s="176"/>
      <c r="P81" s="727"/>
      <c r="Q81" s="176"/>
      <c r="R81" s="706"/>
      <c r="S81" s="707"/>
      <c r="T81" s="176"/>
      <c r="U81" s="339"/>
      <c r="V81" s="176"/>
      <c r="W81" s="735" t="s">
        <v>710</v>
      </c>
      <c r="X81" s="744" t="str">
        <f>'R08賦集'!X103</f>
        <v>2,380</v>
      </c>
      <c r="Y81" s="737" t="s">
        <v>706</v>
      </c>
      <c r="Z81" s="176"/>
      <c r="AA81" s="727"/>
      <c r="AB81" s="706"/>
      <c r="AC81" s="707"/>
      <c r="AD81" s="339"/>
      <c r="AE81" s="176"/>
      <c r="AF81" s="176"/>
      <c r="AG81" s="177"/>
      <c r="AH81" s="176"/>
      <c r="AI81" s="727"/>
      <c r="AJ81" s="176"/>
      <c r="AK81" s="182"/>
      <c r="AL81" s="182"/>
      <c r="AM81" s="182"/>
      <c r="AN81" s="182"/>
      <c r="AO81" s="182"/>
      <c r="AP81" s="182"/>
      <c r="AQ81" s="182"/>
      <c r="AR81" s="182"/>
      <c r="AS81" s="182"/>
    </row>
    <row r="82" ht="20.25" customHeight="1">
      <c r="A82" s="176"/>
      <c r="B82" s="339"/>
      <c r="C82" s="745" t="str">
        <f>$AP$2</f>
        <v>　上記金額を令和08年度の賦課金として、令和08年４月末日迄に納入願います。</v>
      </c>
      <c r="G82" s="176"/>
      <c r="H82" s="727"/>
      <c r="I82" s="706"/>
      <c r="J82" s="707"/>
      <c r="K82" s="339"/>
      <c r="L82" s="745" t="str">
        <f>$AQ$2</f>
        <v>　上記金額を令和08年度の賦課金として領収いたしました。</v>
      </c>
      <c r="P82" s="727"/>
      <c r="Q82" s="176"/>
      <c r="R82" s="706"/>
      <c r="S82" s="707"/>
      <c r="T82" s="176"/>
      <c r="U82" s="339"/>
      <c r="V82" s="745" t="str">
        <f>$AP$2</f>
        <v>　上記金額を令和08年度の賦課金として、令和08年４月末日迄に納入願います。</v>
      </c>
      <c r="Z82" s="176"/>
      <c r="AA82" s="727"/>
      <c r="AB82" s="706"/>
      <c r="AC82" s="707"/>
      <c r="AD82" s="339"/>
      <c r="AE82" s="745" t="str">
        <f>$AQ$2</f>
        <v>　上記金額を令和08年度の賦課金として領収いたしました。</v>
      </c>
      <c r="AI82" s="727"/>
      <c r="AJ82" s="176"/>
      <c r="AK82" s="182"/>
      <c r="AL82" s="182"/>
      <c r="AM82" s="182"/>
      <c r="AN82" s="182"/>
      <c r="AO82" s="182"/>
      <c r="AP82" s="182"/>
      <c r="AQ82" s="182"/>
      <c r="AR82" s="182"/>
      <c r="AS82" s="182"/>
    </row>
    <row r="83" ht="20.25" customHeight="1">
      <c r="A83" s="176"/>
      <c r="B83" s="339"/>
      <c r="G83" s="176"/>
      <c r="H83" s="727"/>
      <c r="I83" s="706"/>
      <c r="J83" s="707"/>
      <c r="K83" s="339"/>
      <c r="P83" s="727"/>
      <c r="Q83" s="176"/>
      <c r="R83" s="706"/>
      <c r="S83" s="707"/>
      <c r="T83" s="176"/>
      <c r="U83" s="339"/>
      <c r="Z83" s="176"/>
      <c r="AA83" s="727"/>
      <c r="AB83" s="706"/>
      <c r="AC83" s="707"/>
      <c r="AD83" s="339"/>
      <c r="AI83" s="727"/>
      <c r="AJ83" s="176"/>
      <c r="AK83" s="182"/>
      <c r="AL83" s="182"/>
      <c r="AM83" s="182"/>
      <c r="AN83" s="182"/>
      <c r="AO83" s="182"/>
      <c r="AP83" s="182"/>
      <c r="AQ83" s="182"/>
      <c r="AR83" s="182"/>
      <c r="AS83" s="182"/>
    </row>
    <row r="84" ht="20.25" customHeight="1">
      <c r="A84" s="176"/>
      <c r="B84" s="339"/>
      <c r="G84" s="176"/>
      <c r="H84" s="727"/>
      <c r="I84" s="706"/>
      <c r="J84" s="707"/>
      <c r="K84" s="339"/>
      <c r="P84" s="727"/>
      <c r="Q84" s="176"/>
      <c r="R84" s="706"/>
      <c r="S84" s="707"/>
      <c r="T84" s="176"/>
      <c r="U84" s="339"/>
      <c r="Z84" s="176"/>
      <c r="AA84" s="727"/>
      <c r="AB84" s="706"/>
      <c r="AC84" s="707"/>
      <c r="AD84" s="339"/>
      <c r="AI84" s="727"/>
      <c r="AJ84" s="176"/>
      <c r="AK84" s="182"/>
      <c r="AL84" s="182"/>
      <c r="AM84" s="182"/>
      <c r="AN84" s="182"/>
      <c r="AO84" s="182"/>
      <c r="AP84" s="182"/>
      <c r="AQ84" s="182"/>
      <c r="AR84" s="182"/>
      <c r="AS84" s="182"/>
    </row>
    <row r="85" ht="20.25" customHeight="1">
      <c r="A85" s="176"/>
      <c r="B85" s="339"/>
      <c r="G85" s="176"/>
      <c r="H85" s="727"/>
      <c r="I85" s="706"/>
      <c r="J85" s="707"/>
      <c r="K85" s="339"/>
      <c r="P85" s="727"/>
      <c r="Q85" s="176"/>
      <c r="R85" s="706"/>
      <c r="S85" s="707"/>
      <c r="T85" s="176"/>
      <c r="U85" s="339"/>
      <c r="Z85" s="176"/>
      <c r="AA85" s="727"/>
      <c r="AB85" s="706"/>
      <c r="AC85" s="707"/>
      <c r="AD85" s="339"/>
      <c r="AI85" s="727"/>
      <c r="AJ85" s="176"/>
      <c r="AK85" s="182"/>
      <c r="AL85" s="182"/>
      <c r="AM85" s="182"/>
      <c r="AN85" s="182"/>
      <c r="AO85" s="182"/>
      <c r="AP85" s="182"/>
      <c r="AQ85" s="182"/>
      <c r="AR85" s="182"/>
      <c r="AS85" s="182"/>
    </row>
    <row r="86" ht="20.25" customHeight="1">
      <c r="A86" s="176"/>
      <c r="B86" s="339"/>
      <c r="C86" s="746" t="str">
        <f>$AP$3</f>
        <v>令和08年　4　月　   日</v>
      </c>
      <c r="H86" s="747"/>
      <c r="I86" s="748"/>
      <c r="J86" s="749"/>
      <c r="K86" s="750"/>
      <c r="L86" s="726"/>
      <c r="P86" s="747"/>
      <c r="Q86" s="176"/>
      <c r="R86" s="706"/>
      <c r="S86" s="707"/>
      <c r="T86" s="176"/>
      <c r="U86" s="339"/>
      <c r="V86" s="746" t="str">
        <f>$AP$3</f>
        <v>令和08年　4　月　   日</v>
      </c>
      <c r="AA86" s="747"/>
      <c r="AB86" s="748"/>
      <c r="AC86" s="749"/>
      <c r="AD86" s="750"/>
      <c r="AE86" s="726"/>
      <c r="AI86" s="747"/>
      <c r="AJ86" s="176"/>
      <c r="AK86" s="182"/>
      <c r="AL86" s="182"/>
      <c r="AM86" s="182"/>
      <c r="AN86" s="182"/>
      <c r="AO86" s="182"/>
      <c r="AP86" s="182"/>
      <c r="AQ86" s="182"/>
      <c r="AR86" s="182"/>
      <c r="AS86" s="182"/>
    </row>
    <row r="87" ht="20.25" customHeight="1">
      <c r="A87" s="176"/>
      <c r="B87" s="752"/>
      <c r="C87" s="753" t="str">
        <f>$AN$2</f>
        <v>片岡農産組合長　久保田　要</v>
      </c>
      <c r="H87" s="754"/>
      <c r="I87" s="755"/>
      <c r="J87" s="756"/>
      <c r="K87" s="752"/>
      <c r="L87" s="753" t="s">
        <v>711</v>
      </c>
      <c r="P87" s="757"/>
      <c r="Q87" s="176"/>
      <c r="R87" s="706"/>
      <c r="S87" s="707"/>
      <c r="T87" s="751"/>
      <c r="U87" s="752"/>
      <c r="V87" s="753" t="s">
        <v>711</v>
      </c>
      <c r="AA87" s="754"/>
      <c r="AB87" s="755"/>
      <c r="AC87" s="756"/>
      <c r="AD87" s="752"/>
      <c r="AE87" s="753" t="s">
        <v>711</v>
      </c>
      <c r="AI87" s="757"/>
      <c r="AJ87" s="176"/>
      <c r="AK87" s="182"/>
      <c r="AL87" s="182"/>
      <c r="AM87" s="182"/>
      <c r="AN87" s="182"/>
      <c r="AO87" s="182"/>
      <c r="AP87" s="182"/>
      <c r="AQ87" s="182"/>
      <c r="AR87" s="182"/>
      <c r="AS87" s="182"/>
    </row>
    <row r="88" ht="20.25" customHeight="1">
      <c r="A88" s="176"/>
      <c r="B88" s="752"/>
      <c r="H88" s="754"/>
      <c r="I88" s="755"/>
      <c r="J88" s="756"/>
      <c r="K88" s="752"/>
      <c r="P88" s="757"/>
      <c r="Q88" s="176"/>
      <c r="R88" s="706"/>
      <c r="S88" s="707"/>
      <c r="T88" s="751"/>
      <c r="U88" s="752"/>
      <c r="AA88" s="754"/>
      <c r="AB88" s="755"/>
      <c r="AC88" s="756"/>
      <c r="AD88" s="752"/>
      <c r="AI88" s="757"/>
      <c r="AJ88" s="176"/>
      <c r="AK88" s="182"/>
      <c r="AL88" s="182"/>
      <c r="AM88" s="182"/>
      <c r="AN88" s="182"/>
      <c r="AO88" s="182"/>
      <c r="AP88" s="182"/>
      <c r="AQ88" s="182"/>
      <c r="AR88" s="182"/>
      <c r="AS88" s="182"/>
    </row>
    <row r="89" ht="20.25" customHeight="1">
      <c r="A89" s="176"/>
      <c r="B89" s="496"/>
      <c r="C89" s="497"/>
      <c r="D89" s="497"/>
      <c r="E89" s="497"/>
      <c r="F89" s="758"/>
      <c r="G89" s="497"/>
      <c r="H89" s="759"/>
      <c r="I89" s="706"/>
      <c r="J89" s="707"/>
      <c r="K89" s="496"/>
      <c r="L89" s="497"/>
      <c r="M89" s="497"/>
      <c r="N89" s="758"/>
      <c r="O89" s="497"/>
      <c r="P89" s="759"/>
      <c r="Q89" s="176"/>
      <c r="R89" s="706"/>
      <c r="S89" s="707"/>
      <c r="T89" s="176"/>
      <c r="U89" s="496"/>
      <c r="V89" s="497"/>
      <c r="W89" s="497"/>
      <c r="X89" s="497"/>
      <c r="Y89" s="758"/>
      <c r="Z89" s="497"/>
      <c r="AA89" s="759"/>
      <c r="AB89" s="706"/>
      <c r="AC89" s="707"/>
      <c r="AD89" s="496"/>
      <c r="AE89" s="497"/>
      <c r="AF89" s="497"/>
      <c r="AG89" s="758"/>
      <c r="AH89" s="497"/>
      <c r="AI89" s="759"/>
      <c r="AJ89" s="176"/>
      <c r="AK89" s="182"/>
      <c r="AL89" s="182"/>
      <c r="AM89" s="182"/>
      <c r="AN89" s="182"/>
      <c r="AO89" s="182"/>
      <c r="AP89" s="182"/>
      <c r="AQ89" s="182"/>
      <c r="AR89" s="182"/>
      <c r="AS89" s="182"/>
    </row>
    <row r="90" ht="28.5" customHeight="1">
      <c r="A90" s="176"/>
      <c r="B90" s="497"/>
      <c r="C90" s="497"/>
      <c r="D90" s="497"/>
      <c r="E90" s="497"/>
      <c r="F90" s="758"/>
      <c r="G90" s="497"/>
      <c r="H90" s="497"/>
      <c r="I90" s="760"/>
      <c r="J90" s="761"/>
      <c r="K90" s="497"/>
      <c r="L90" s="497"/>
      <c r="M90" s="497"/>
      <c r="N90" s="758"/>
      <c r="O90" s="497"/>
      <c r="P90" s="497"/>
      <c r="Q90" s="176"/>
      <c r="R90" s="706"/>
      <c r="S90" s="707"/>
      <c r="T90" s="176"/>
      <c r="U90" s="497"/>
      <c r="V90" s="497"/>
      <c r="W90" s="497"/>
      <c r="X90" s="497"/>
      <c r="Y90" s="758"/>
      <c r="Z90" s="497"/>
      <c r="AA90" s="497"/>
      <c r="AB90" s="760"/>
      <c r="AC90" s="761"/>
      <c r="AD90" s="497"/>
      <c r="AE90" s="497"/>
      <c r="AF90" s="497"/>
      <c r="AG90" s="758"/>
      <c r="AH90" s="497"/>
      <c r="AI90" s="497"/>
      <c r="AJ90" s="176"/>
      <c r="AK90" s="182"/>
      <c r="AL90" s="182"/>
      <c r="AM90" s="182"/>
      <c r="AN90" s="182"/>
      <c r="AO90" s="182"/>
      <c r="AP90" s="182"/>
      <c r="AQ90" s="182"/>
      <c r="AR90" s="182"/>
      <c r="AS90" s="182"/>
    </row>
    <row r="91" ht="28.5" customHeight="1">
      <c r="A91" s="176"/>
      <c r="B91" s="176"/>
      <c r="C91" s="176"/>
      <c r="D91" s="176"/>
      <c r="E91" s="176"/>
      <c r="F91" s="177"/>
      <c r="G91" s="176"/>
      <c r="H91" s="176"/>
      <c r="I91" s="706"/>
      <c r="J91" s="707"/>
      <c r="K91" s="176"/>
      <c r="L91" s="176"/>
      <c r="M91" s="176"/>
      <c r="N91" s="177"/>
      <c r="O91" s="176"/>
      <c r="P91" s="176"/>
      <c r="Q91" s="176"/>
      <c r="R91" s="706"/>
      <c r="S91" s="707"/>
      <c r="T91" s="176"/>
      <c r="U91" s="176"/>
      <c r="V91" s="176"/>
      <c r="W91" s="176"/>
      <c r="X91" s="176"/>
      <c r="Y91" s="177"/>
      <c r="Z91" s="176"/>
      <c r="AA91" s="176"/>
      <c r="AB91" s="706"/>
      <c r="AC91" s="707"/>
      <c r="AD91" s="176"/>
      <c r="AE91" s="176"/>
      <c r="AF91" s="176"/>
      <c r="AG91" s="177"/>
      <c r="AH91" s="176"/>
      <c r="AI91" s="176"/>
      <c r="AJ91" s="176"/>
      <c r="AK91" s="182"/>
      <c r="AL91" s="182"/>
      <c r="AM91" s="182"/>
      <c r="AN91" s="182"/>
      <c r="AO91" s="182"/>
      <c r="AP91" s="182"/>
      <c r="AQ91" s="182"/>
      <c r="AR91" s="182"/>
      <c r="AS91" s="182"/>
    </row>
    <row r="92" ht="20.25" customHeight="1">
      <c r="A92" s="176"/>
      <c r="B92" s="713" t="str">
        <f>IF(E99&lt;=0,$AL$2,$AL$1)</f>
        <v>道水割及び取水賦課金請求書</v>
      </c>
      <c r="C92" s="88"/>
      <c r="D92" s="88"/>
      <c r="E92" s="88"/>
      <c r="F92" s="88"/>
      <c r="G92" s="88"/>
      <c r="H92" s="66"/>
      <c r="I92" s="714"/>
      <c r="J92" s="707"/>
      <c r="K92" s="715" t="str">
        <f>IF(E99&lt;=0,$AL$4,$AL$3)</f>
        <v>道水割出不足金及び取水賦課金領収書</v>
      </c>
      <c r="L92" s="88"/>
      <c r="M92" s="88"/>
      <c r="N92" s="88"/>
      <c r="O92" s="88"/>
      <c r="P92" s="66"/>
      <c r="Q92" s="176"/>
      <c r="R92" s="706"/>
      <c r="S92" s="707"/>
      <c r="T92" s="176"/>
      <c r="U92" s="713" t="str">
        <f>IF(X99&lt;=0,$AL$2,$AL$1)</f>
        <v>道水割及び取水賦課金支払書</v>
      </c>
      <c r="V92" s="88"/>
      <c r="W92" s="88"/>
      <c r="X92" s="88"/>
      <c r="Y92" s="88"/>
      <c r="Z92" s="88"/>
      <c r="AA92" s="66"/>
      <c r="AB92" s="714"/>
      <c r="AC92" s="707"/>
      <c r="AD92" s="715" t="str">
        <f>IF(X99&lt;=0,$AL$4,$AL$3)</f>
        <v>道水割出不足金及び取水賦課金支払確認書</v>
      </c>
      <c r="AE92" s="88"/>
      <c r="AF92" s="88"/>
      <c r="AG92" s="88"/>
      <c r="AH92" s="88"/>
      <c r="AI92" s="66"/>
      <c r="AJ92" s="176"/>
      <c r="AK92" s="182"/>
      <c r="AL92" s="182"/>
      <c r="AM92" s="182"/>
      <c r="AN92" s="182"/>
      <c r="AO92" s="182"/>
      <c r="AP92" s="182"/>
      <c r="AQ92" s="182"/>
      <c r="AR92" s="182"/>
      <c r="AS92" s="182"/>
    </row>
    <row r="93" ht="20.25" customHeight="1">
      <c r="A93" s="176"/>
      <c r="B93" s="639"/>
      <c r="H93" s="78"/>
      <c r="I93" s="706"/>
      <c r="J93" s="707"/>
      <c r="K93" s="639"/>
      <c r="P93" s="78"/>
      <c r="Q93" s="176"/>
      <c r="R93" s="706"/>
      <c r="S93" s="707"/>
      <c r="T93" s="176"/>
      <c r="U93" s="639"/>
      <c r="AA93" s="78"/>
      <c r="AB93" s="706"/>
      <c r="AC93" s="707"/>
      <c r="AD93" s="639"/>
      <c r="AI93" s="78"/>
      <c r="AJ93" s="176"/>
      <c r="AK93" s="182"/>
      <c r="AL93" s="182"/>
      <c r="AM93" s="182"/>
      <c r="AN93" s="182"/>
      <c r="AO93" s="182"/>
      <c r="AP93" s="182"/>
      <c r="AQ93" s="182"/>
      <c r="AR93" s="182"/>
      <c r="AS93" s="182"/>
    </row>
    <row r="94" ht="20.25" customHeight="1">
      <c r="A94" s="176"/>
      <c r="B94" s="339"/>
      <c r="C94" s="176"/>
      <c r="D94" s="725" t="str">
        <f>'R08賦集'!C80</f>
        <v>大澤 實清</v>
      </c>
      <c r="E94" s="109"/>
      <c r="F94" s="726" t="s">
        <v>537</v>
      </c>
      <c r="H94" s="727"/>
      <c r="I94" s="706"/>
      <c r="J94" s="707"/>
      <c r="K94" s="339"/>
      <c r="L94" s="725" t="str">
        <f>D94</f>
        <v>大澤 實清</v>
      </c>
      <c r="M94" s="109"/>
      <c r="N94" s="726" t="s">
        <v>537</v>
      </c>
      <c r="P94" s="727"/>
      <c r="Q94" s="176"/>
      <c r="R94" s="706"/>
      <c r="S94" s="707"/>
      <c r="T94" s="176"/>
      <c r="U94" s="339"/>
      <c r="V94" s="176"/>
      <c r="W94" s="725" t="str">
        <f>'R08賦集'!C104</f>
        <v>沼田 尚男</v>
      </c>
      <c r="X94" s="109"/>
      <c r="Y94" s="726" t="s">
        <v>537</v>
      </c>
      <c r="AA94" s="727"/>
      <c r="AB94" s="706"/>
      <c r="AC94" s="707"/>
      <c r="AD94" s="339"/>
      <c r="AE94" s="725" t="str">
        <f>W94</f>
        <v>沼田 尚男</v>
      </c>
      <c r="AF94" s="109"/>
      <c r="AG94" s="726" t="s">
        <v>537</v>
      </c>
      <c r="AI94" s="727"/>
      <c r="AJ94" s="176"/>
      <c r="AK94" s="182"/>
      <c r="AL94" s="182"/>
      <c r="AM94" s="182"/>
      <c r="AN94" s="182"/>
      <c r="AO94" s="182"/>
      <c r="AP94" s="182"/>
      <c r="AQ94" s="182"/>
      <c r="AR94" s="182"/>
      <c r="AS94" s="182"/>
    </row>
    <row r="95" ht="20.25" customHeight="1">
      <c r="A95" s="176"/>
      <c r="B95" s="339"/>
      <c r="C95" s="176"/>
      <c r="D95" s="519"/>
      <c r="E95" s="519"/>
      <c r="F95" s="731"/>
      <c r="G95" s="519"/>
      <c r="H95" s="727"/>
      <c r="I95" s="706"/>
      <c r="J95" s="707"/>
      <c r="K95" s="339"/>
      <c r="L95" s="176"/>
      <c r="M95" s="176"/>
      <c r="N95" s="177"/>
      <c r="O95" s="176"/>
      <c r="P95" s="727"/>
      <c r="Q95" s="176"/>
      <c r="R95" s="706"/>
      <c r="S95" s="707"/>
      <c r="T95" s="176"/>
      <c r="U95" s="339"/>
      <c r="V95" s="176"/>
      <c r="W95" s="519"/>
      <c r="X95" s="519"/>
      <c r="Y95" s="731"/>
      <c r="Z95" s="519"/>
      <c r="AA95" s="727"/>
      <c r="AB95" s="706"/>
      <c r="AC95" s="707"/>
      <c r="AD95" s="339"/>
      <c r="AE95" s="176"/>
      <c r="AF95" s="176"/>
      <c r="AG95" s="177"/>
      <c r="AH95" s="176"/>
      <c r="AI95" s="727"/>
      <c r="AJ95" s="176"/>
      <c r="AK95" s="182"/>
      <c r="AL95" s="182"/>
      <c r="AM95" s="182"/>
      <c r="AN95" s="182"/>
      <c r="AO95" s="182"/>
      <c r="AP95" s="182"/>
      <c r="AQ95" s="182"/>
      <c r="AR95" s="182"/>
      <c r="AS95" s="182"/>
    </row>
    <row r="96" ht="20.25" customHeight="1">
      <c r="A96" s="176"/>
      <c r="B96" s="339"/>
      <c r="C96" s="176"/>
      <c r="D96" s="735" t="s">
        <v>345</v>
      </c>
      <c r="E96" s="736" t="str">
        <f>'R08賦集'!Q80</f>
        <v>1,580</v>
      </c>
      <c r="F96" s="737" t="s">
        <v>706</v>
      </c>
      <c r="G96" s="176"/>
      <c r="H96" s="727"/>
      <c r="I96" s="706"/>
      <c r="J96" s="707"/>
      <c r="K96" s="339"/>
      <c r="L96" s="176"/>
      <c r="M96" s="176"/>
      <c r="N96" s="177"/>
      <c r="O96" s="176"/>
      <c r="P96" s="727"/>
      <c r="Q96" s="176"/>
      <c r="R96" s="706"/>
      <c r="S96" s="707"/>
      <c r="T96" s="176"/>
      <c r="U96" s="339"/>
      <c r="V96" s="176"/>
      <c r="W96" s="735" t="s">
        <v>345</v>
      </c>
      <c r="X96" s="736" t="str">
        <f>'R08賦集'!Q104</f>
        <v>240</v>
      </c>
      <c r="Y96" s="737" t="s">
        <v>706</v>
      </c>
      <c r="Z96" s="176"/>
      <c r="AA96" s="727"/>
      <c r="AB96" s="706"/>
      <c r="AC96" s="707"/>
      <c r="AD96" s="339"/>
      <c r="AE96" s="176"/>
      <c r="AF96" s="176"/>
      <c r="AG96" s="177"/>
      <c r="AH96" s="176"/>
      <c r="AI96" s="727"/>
      <c r="AJ96" s="176"/>
      <c r="AK96" s="182"/>
      <c r="AL96" s="182"/>
      <c r="AM96" s="182"/>
      <c r="AN96" s="182"/>
      <c r="AO96" s="182"/>
      <c r="AP96" s="182"/>
      <c r="AQ96" s="182"/>
      <c r="AR96" s="182"/>
      <c r="AS96" s="182"/>
    </row>
    <row r="97" ht="20.25" customHeight="1">
      <c r="A97" s="176"/>
      <c r="B97" s="339"/>
      <c r="C97" s="176"/>
      <c r="D97" s="735" t="s">
        <v>707</v>
      </c>
      <c r="E97" s="736" t="str">
        <f>'R08賦集'!S80</f>
        <v>-8,100</v>
      </c>
      <c r="F97" s="737" t="s">
        <v>706</v>
      </c>
      <c r="G97" s="176"/>
      <c r="H97" s="727"/>
      <c r="I97" s="706"/>
      <c r="J97" s="707"/>
      <c r="K97" s="339"/>
      <c r="L97" s="176"/>
      <c r="M97" s="176"/>
      <c r="N97" s="177"/>
      <c r="O97" s="176"/>
      <c r="P97" s="727"/>
      <c r="Q97" s="176"/>
      <c r="R97" s="706"/>
      <c r="S97" s="707"/>
      <c r="T97" s="176"/>
      <c r="U97" s="339"/>
      <c r="V97" s="176"/>
      <c r="W97" s="735" t="s">
        <v>707</v>
      </c>
      <c r="X97" s="736" t="str">
        <f>'R08賦集'!S104</f>
        <v>-16,860</v>
      </c>
      <c r="Y97" s="737" t="s">
        <v>706</v>
      </c>
      <c r="Z97" s="176"/>
      <c r="AA97" s="727"/>
      <c r="AB97" s="706"/>
      <c r="AC97" s="707"/>
      <c r="AD97" s="339"/>
      <c r="AE97" s="176"/>
      <c r="AF97" s="176"/>
      <c r="AG97" s="177"/>
      <c r="AH97" s="176"/>
      <c r="AI97" s="727"/>
      <c r="AJ97" s="176"/>
      <c r="AK97" s="182"/>
      <c r="AL97" s="182"/>
      <c r="AM97" s="182"/>
      <c r="AN97" s="182"/>
      <c r="AO97" s="182"/>
      <c r="AP97" s="182"/>
      <c r="AQ97" s="182"/>
      <c r="AR97" s="182"/>
      <c r="AS97" s="182"/>
    </row>
    <row r="98" ht="20.25" customHeight="1">
      <c r="A98" s="176"/>
      <c r="B98" s="339"/>
      <c r="C98" s="176"/>
      <c r="D98" s="735" t="s">
        <v>708</v>
      </c>
      <c r="E98" s="739" t="str">
        <f>'R08賦集'!W80</f>
        <v>12,560</v>
      </c>
      <c r="F98" s="737" t="s">
        <v>706</v>
      </c>
      <c r="G98" s="176"/>
      <c r="H98" s="727"/>
      <c r="I98" s="706"/>
      <c r="J98" s="707"/>
      <c r="K98" s="339"/>
      <c r="L98" s="740" t="s">
        <v>709</v>
      </c>
      <c r="M98" s="741" t="str">
        <f>E99</f>
        <v>6,040</v>
      </c>
      <c r="N98" s="742" t="s">
        <v>706</v>
      </c>
      <c r="O98" s="109"/>
      <c r="P98" s="743"/>
      <c r="Q98" s="176"/>
      <c r="R98" s="706"/>
      <c r="S98" s="707"/>
      <c r="T98" s="176"/>
      <c r="U98" s="339"/>
      <c r="V98" s="176"/>
      <c r="W98" s="735" t="s">
        <v>708</v>
      </c>
      <c r="X98" s="739" t="str">
        <f>'R08賦集'!W104</f>
        <v>2,410</v>
      </c>
      <c r="Y98" s="737" t="s">
        <v>706</v>
      </c>
      <c r="Z98" s="176"/>
      <c r="AA98" s="727"/>
      <c r="AB98" s="706"/>
      <c r="AC98" s="707"/>
      <c r="AD98" s="339"/>
      <c r="AE98" s="740" t="s">
        <v>709</v>
      </c>
      <c r="AF98" s="741" t="str">
        <f>X99</f>
        <v>-14,210</v>
      </c>
      <c r="AG98" s="742" t="s">
        <v>706</v>
      </c>
      <c r="AH98" s="109"/>
      <c r="AI98" s="743"/>
      <c r="AJ98" s="176"/>
      <c r="AK98" s="182"/>
      <c r="AL98" s="182"/>
      <c r="AM98" s="182"/>
      <c r="AN98" s="182"/>
      <c r="AO98" s="182"/>
      <c r="AP98" s="182"/>
      <c r="AQ98" s="182"/>
      <c r="AR98" s="182"/>
      <c r="AS98" s="182"/>
    </row>
    <row r="99" ht="20.25" customHeight="1">
      <c r="A99" s="176"/>
      <c r="B99" s="339"/>
      <c r="C99" s="176"/>
      <c r="D99" s="735" t="s">
        <v>710</v>
      </c>
      <c r="E99" s="744" t="str">
        <f>'R08賦集'!X80</f>
        <v>6,040</v>
      </c>
      <c r="F99" s="737" t="s">
        <v>706</v>
      </c>
      <c r="G99" s="176"/>
      <c r="H99" s="727"/>
      <c r="I99" s="706"/>
      <c r="J99" s="707"/>
      <c r="K99" s="339"/>
      <c r="L99" s="176"/>
      <c r="M99" s="176"/>
      <c r="N99" s="177"/>
      <c r="O99" s="176"/>
      <c r="P99" s="727"/>
      <c r="Q99" s="176"/>
      <c r="R99" s="706"/>
      <c r="S99" s="707"/>
      <c r="T99" s="176"/>
      <c r="U99" s="339"/>
      <c r="V99" s="176"/>
      <c r="W99" s="735" t="s">
        <v>710</v>
      </c>
      <c r="X99" s="744" t="str">
        <f>'R08賦集'!X104</f>
        <v>-14,210</v>
      </c>
      <c r="Y99" s="737" t="s">
        <v>706</v>
      </c>
      <c r="Z99" s="176"/>
      <c r="AA99" s="727"/>
      <c r="AB99" s="706"/>
      <c r="AC99" s="707"/>
      <c r="AD99" s="339"/>
      <c r="AE99" s="176"/>
      <c r="AF99" s="176"/>
      <c r="AG99" s="177"/>
      <c r="AH99" s="176"/>
      <c r="AI99" s="727"/>
      <c r="AJ99" s="176"/>
      <c r="AK99" s="182"/>
      <c r="AL99" s="182"/>
      <c r="AM99" s="182"/>
      <c r="AN99" s="182"/>
      <c r="AO99" s="182"/>
      <c r="AP99" s="182"/>
      <c r="AQ99" s="182"/>
      <c r="AR99" s="182"/>
      <c r="AS99" s="182"/>
    </row>
    <row r="100" ht="20.25" customHeight="1">
      <c r="A100" s="176"/>
      <c r="B100" s="339"/>
      <c r="C100" s="745" t="str">
        <f>$AP$2</f>
        <v>　上記金額を令和08年度の賦課金として、令和08年４月末日迄に納入願います。</v>
      </c>
      <c r="G100" s="176"/>
      <c r="H100" s="727"/>
      <c r="I100" s="706"/>
      <c r="J100" s="707"/>
      <c r="K100" s="339"/>
      <c r="L100" s="745" t="str">
        <f>$AQ$2</f>
        <v>　上記金額を令和08年度の賦課金として領収いたしました。</v>
      </c>
      <c r="P100" s="727"/>
      <c r="Q100" s="176"/>
      <c r="R100" s="706"/>
      <c r="S100" s="707"/>
      <c r="T100" s="176"/>
      <c r="U100" s="339"/>
      <c r="V100" s="745" t="str">
        <f>$AP$2</f>
        <v>　上記金額を令和08年度の賦課金として、令和08年４月末日迄に納入願います。</v>
      </c>
      <c r="Z100" s="176"/>
      <c r="AA100" s="727"/>
      <c r="AB100" s="706"/>
      <c r="AC100" s="707"/>
      <c r="AD100" s="339"/>
      <c r="AE100" s="745" t="str">
        <f>$AQ$2</f>
        <v>　上記金額を令和08年度の賦課金として領収いたしました。</v>
      </c>
      <c r="AI100" s="727"/>
      <c r="AJ100" s="176"/>
      <c r="AK100" s="182"/>
      <c r="AL100" s="182"/>
      <c r="AM100" s="182"/>
      <c r="AN100" s="182"/>
      <c r="AO100" s="182"/>
      <c r="AP100" s="182"/>
      <c r="AQ100" s="182"/>
      <c r="AR100" s="182"/>
      <c r="AS100" s="182"/>
    </row>
    <row r="101" ht="20.25" customHeight="1">
      <c r="A101" s="176"/>
      <c r="B101" s="339"/>
      <c r="G101" s="176"/>
      <c r="H101" s="727"/>
      <c r="I101" s="706"/>
      <c r="J101" s="707"/>
      <c r="K101" s="339"/>
      <c r="P101" s="727"/>
      <c r="Q101" s="176"/>
      <c r="R101" s="706"/>
      <c r="S101" s="707"/>
      <c r="T101" s="176"/>
      <c r="U101" s="339"/>
      <c r="Z101" s="176"/>
      <c r="AA101" s="727"/>
      <c r="AB101" s="706"/>
      <c r="AC101" s="707"/>
      <c r="AD101" s="339"/>
      <c r="AI101" s="727"/>
      <c r="AJ101" s="176"/>
      <c r="AK101" s="182"/>
      <c r="AL101" s="182"/>
      <c r="AM101" s="182"/>
      <c r="AN101" s="182"/>
      <c r="AO101" s="182"/>
      <c r="AP101" s="182"/>
      <c r="AQ101" s="182"/>
      <c r="AR101" s="182"/>
      <c r="AS101" s="182"/>
    </row>
    <row r="102" ht="20.25" customHeight="1">
      <c r="A102" s="176"/>
      <c r="B102" s="339"/>
      <c r="G102" s="176"/>
      <c r="H102" s="727"/>
      <c r="I102" s="706"/>
      <c r="J102" s="707"/>
      <c r="K102" s="339"/>
      <c r="P102" s="727"/>
      <c r="Q102" s="176"/>
      <c r="R102" s="706"/>
      <c r="S102" s="707"/>
      <c r="T102" s="176"/>
      <c r="U102" s="339"/>
      <c r="Z102" s="176"/>
      <c r="AA102" s="727"/>
      <c r="AB102" s="706"/>
      <c r="AC102" s="707"/>
      <c r="AD102" s="339"/>
      <c r="AI102" s="727"/>
      <c r="AJ102" s="176"/>
      <c r="AK102" s="182"/>
      <c r="AL102" s="182"/>
      <c r="AM102" s="182"/>
      <c r="AN102" s="182"/>
      <c r="AO102" s="182"/>
      <c r="AP102" s="182"/>
      <c r="AQ102" s="182"/>
      <c r="AR102" s="182"/>
      <c r="AS102" s="182"/>
    </row>
    <row r="103" ht="20.25" customHeight="1">
      <c r="A103" s="176"/>
      <c r="B103" s="339"/>
      <c r="G103" s="176"/>
      <c r="H103" s="727"/>
      <c r="I103" s="706"/>
      <c r="J103" s="707"/>
      <c r="K103" s="339"/>
      <c r="P103" s="727"/>
      <c r="Q103" s="176"/>
      <c r="R103" s="706"/>
      <c r="S103" s="707"/>
      <c r="T103" s="176"/>
      <c r="U103" s="339"/>
      <c r="Z103" s="176"/>
      <c r="AA103" s="727"/>
      <c r="AB103" s="706"/>
      <c r="AC103" s="707"/>
      <c r="AD103" s="339"/>
      <c r="AI103" s="727"/>
      <c r="AJ103" s="176"/>
      <c r="AK103" s="182"/>
      <c r="AL103" s="182"/>
      <c r="AM103" s="182"/>
      <c r="AN103" s="182"/>
      <c r="AO103" s="182"/>
      <c r="AP103" s="182"/>
      <c r="AQ103" s="182"/>
      <c r="AR103" s="182"/>
      <c r="AS103" s="182"/>
    </row>
    <row r="104" ht="20.25" customHeight="1">
      <c r="A104" s="176"/>
      <c r="B104" s="339"/>
      <c r="C104" s="746" t="str">
        <f>$AP$3</f>
        <v>令和08年　4　月　   日</v>
      </c>
      <c r="H104" s="747"/>
      <c r="I104" s="748"/>
      <c r="J104" s="749"/>
      <c r="K104" s="750"/>
      <c r="L104" s="726"/>
      <c r="P104" s="747"/>
      <c r="Q104" s="176"/>
      <c r="R104" s="706"/>
      <c r="S104" s="707"/>
      <c r="T104" s="176"/>
      <c r="U104" s="339"/>
      <c r="V104" s="746" t="str">
        <f>$AP$3</f>
        <v>令和08年　4　月　   日</v>
      </c>
      <c r="AA104" s="747"/>
      <c r="AB104" s="748"/>
      <c r="AC104" s="749"/>
      <c r="AD104" s="750"/>
      <c r="AE104" s="726"/>
      <c r="AI104" s="747"/>
      <c r="AJ104" s="176"/>
      <c r="AK104" s="182"/>
      <c r="AL104" s="182"/>
      <c r="AM104" s="182"/>
      <c r="AN104" s="182"/>
      <c r="AO104" s="182"/>
      <c r="AP104" s="182"/>
      <c r="AQ104" s="182"/>
      <c r="AR104" s="182"/>
      <c r="AS104" s="182"/>
    </row>
    <row r="105" ht="20.25" customHeight="1">
      <c r="A105" s="176"/>
      <c r="B105" s="752"/>
      <c r="C105" s="753" t="str">
        <f>$AN$2</f>
        <v>片岡農産組合長　久保田　要</v>
      </c>
      <c r="H105" s="754"/>
      <c r="I105" s="755"/>
      <c r="J105" s="756"/>
      <c r="K105" s="752"/>
      <c r="L105" s="753" t="s">
        <v>711</v>
      </c>
      <c r="P105" s="757"/>
      <c r="Q105" s="176"/>
      <c r="R105" s="706"/>
      <c r="S105" s="707"/>
      <c r="T105" s="751"/>
      <c r="U105" s="752"/>
      <c r="V105" s="753" t="s">
        <v>711</v>
      </c>
      <c r="AA105" s="754"/>
      <c r="AB105" s="755"/>
      <c r="AC105" s="756"/>
      <c r="AD105" s="752"/>
      <c r="AE105" s="753" t="s">
        <v>711</v>
      </c>
      <c r="AI105" s="757"/>
      <c r="AJ105" s="176"/>
      <c r="AK105" s="182"/>
      <c r="AL105" s="182"/>
      <c r="AM105" s="182"/>
      <c r="AN105" s="182"/>
      <c r="AO105" s="182"/>
      <c r="AP105" s="182"/>
      <c r="AQ105" s="182"/>
      <c r="AR105" s="182"/>
      <c r="AS105" s="182"/>
    </row>
    <row r="106" ht="20.25" customHeight="1">
      <c r="A106" s="176"/>
      <c r="B106" s="752"/>
      <c r="H106" s="754"/>
      <c r="I106" s="755"/>
      <c r="J106" s="756"/>
      <c r="K106" s="752"/>
      <c r="P106" s="757"/>
      <c r="Q106" s="176"/>
      <c r="R106" s="706"/>
      <c r="S106" s="707"/>
      <c r="T106" s="751"/>
      <c r="U106" s="752"/>
      <c r="AA106" s="754"/>
      <c r="AB106" s="755"/>
      <c r="AC106" s="756"/>
      <c r="AD106" s="752"/>
      <c r="AI106" s="757"/>
      <c r="AJ106" s="176"/>
      <c r="AK106" s="182"/>
      <c r="AL106" s="182"/>
      <c r="AM106" s="182"/>
      <c r="AN106" s="182"/>
      <c r="AO106" s="182"/>
      <c r="AP106" s="182"/>
      <c r="AQ106" s="182"/>
      <c r="AR106" s="182"/>
      <c r="AS106" s="182"/>
    </row>
    <row r="107" ht="20.25" customHeight="1">
      <c r="A107" s="176"/>
      <c r="B107" s="496"/>
      <c r="C107" s="497"/>
      <c r="D107" s="497"/>
      <c r="E107" s="497"/>
      <c r="F107" s="758"/>
      <c r="G107" s="497"/>
      <c r="H107" s="759"/>
      <c r="I107" s="706"/>
      <c r="J107" s="707"/>
      <c r="K107" s="496"/>
      <c r="L107" s="497"/>
      <c r="M107" s="497"/>
      <c r="N107" s="758"/>
      <c r="O107" s="497"/>
      <c r="P107" s="759"/>
      <c r="Q107" s="176"/>
      <c r="R107" s="706"/>
      <c r="S107" s="707"/>
      <c r="T107" s="176"/>
      <c r="U107" s="496"/>
      <c r="V107" s="497"/>
      <c r="W107" s="497"/>
      <c r="X107" s="497"/>
      <c r="Y107" s="758"/>
      <c r="Z107" s="497"/>
      <c r="AA107" s="759"/>
      <c r="AB107" s="706"/>
      <c r="AC107" s="707"/>
      <c r="AD107" s="496"/>
      <c r="AE107" s="497"/>
      <c r="AF107" s="497"/>
      <c r="AG107" s="758"/>
      <c r="AH107" s="497"/>
      <c r="AI107" s="759"/>
      <c r="AJ107" s="176"/>
      <c r="AK107" s="182"/>
      <c r="AL107" s="182"/>
      <c r="AM107" s="182"/>
      <c r="AN107" s="182"/>
      <c r="AO107" s="182"/>
      <c r="AP107" s="182"/>
      <c r="AQ107" s="182"/>
      <c r="AR107" s="182"/>
      <c r="AS107" s="182"/>
    </row>
    <row r="108" ht="30.75" customHeight="1">
      <c r="A108" s="176"/>
      <c r="B108" s="176"/>
      <c r="C108" s="176"/>
      <c r="D108" s="176"/>
      <c r="E108" s="176"/>
      <c r="F108" s="177"/>
      <c r="G108" s="176"/>
      <c r="H108" s="176"/>
      <c r="I108" s="176"/>
      <c r="J108" s="176"/>
      <c r="K108" s="176"/>
      <c r="L108" s="176"/>
      <c r="M108" s="176"/>
      <c r="N108" s="177"/>
      <c r="O108" s="176"/>
      <c r="P108" s="176"/>
      <c r="Q108" s="176"/>
      <c r="R108" s="706"/>
      <c r="S108" s="707"/>
      <c r="T108" s="176"/>
      <c r="U108" s="176"/>
      <c r="V108" s="176"/>
      <c r="W108" s="176"/>
      <c r="X108" s="176"/>
      <c r="Y108" s="177"/>
      <c r="Z108" s="176"/>
      <c r="AA108" s="176"/>
      <c r="AB108" s="176"/>
      <c r="AC108" s="176"/>
      <c r="AD108" s="176"/>
      <c r="AE108" s="176"/>
      <c r="AF108" s="176"/>
      <c r="AG108" s="177"/>
      <c r="AH108" s="176"/>
      <c r="AI108" s="176"/>
      <c r="AJ108" s="176"/>
      <c r="AK108" s="176"/>
      <c r="AL108" s="176"/>
      <c r="AM108" s="176"/>
      <c r="AN108" s="176"/>
      <c r="AO108" s="176"/>
      <c r="AP108" s="176"/>
      <c r="AQ108" s="176"/>
      <c r="AR108" s="176"/>
      <c r="AS108" s="176"/>
    </row>
    <row r="109" ht="32.25" customHeight="1">
      <c r="A109" s="176"/>
      <c r="B109" s="176"/>
      <c r="C109" s="176"/>
      <c r="D109" s="176"/>
      <c r="E109" s="176"/>
      <c r="F109" s="177"/>
      <c r="G109" s="176"/>
      <c r="H109" s="176"/>
      <c r="I109" s="176"/>
      <c r="J109" s="176"/>
      <c r="K109" s="176"/>
      <c r="L109" s="176"/>
      <c r="M109" s="176"/>
      <c r="N109" s="177"/>
      <c r="O109" s="176"/>
      <c r="P109" s="176"/>
      <c r="Q109" s="176"/>
      <c r="R109" s="706"/>
      <c r="S109" s="707"/>
      <c r="T109" s="176"/>
      <c r="U109" s="176"/>
      <c r="V109" s="176"/>
      <c r="W109" s="176"/>
      <c r="X109" s="176"/>
      <c r="Y109" s="177"/>
      <c r="Z109" s="176"/>
      <c r="AA109" s="176"/>
      <c r="AB109" s="706"/>
      <c r="AC109" s="707"/>
      <c r="AD109" s="176"/>
      <c r="AE109" s="176"/>
      <c r="AF109" s="176"/>
      <c r="AG109" s="177"/>
      <c r="AH109" s="176"/>
      <c r="AI109" s="176"/>
      <c r="AJ109" s="176"/>
      <c r="AK109" s="176"/>
      <c r="AL109" s="176"/>
      <c r="AM109" s="176"/>
      <c r="AN109" s="176"/>
      <c r="AO109" s="176"/>
      <c r="AP109" s="176"/>
      <c r="AQ109" s="176"/>
      <c r="AR109" s="176"/>
      <c r="AS109" s="176"/>
    </row>
    <row r="110" ht="20.25" customHeight="1">
      <c r="A110" s="176"/>
      <c r="B110" s="713" t="str">
        <f>IF(E117&lt;=0,$AL$2,$AL$1)</f>
        <v>道水割及び取水賦課金請求書</v>
      </c>
      <c r="C110" s="88"/>
      <c r="D110" s="88"/>
      <c r="E110" s="88"/>
      <c r="F110" s="88"/>
      <c r="G110" s="88"/>
      <c r="H110" s="66"/>
      <c r="I110" s="714"/>
      <c r="J110" s="707"/>
      <c r="K110" s="715" t="str">
        <f>IF(E117&lt;=0,$AL$4,$AL$3)</f>
        <v>道水割出不足金及び取水賦課金領収書</v>
      </c>
      <c r="L110" s="88"/>
      <c r="M110" s="88"/>
      <c r="N110" s="88"/>
      <c r="O110" s="88"/>
      <c r="P110" s="66"/>
      <c r="Q110" s="176"/>
      <c r="R110" s="706"/>
      <c r="S110" s="707"/>
      <c r="T110" s="176"/>
      <c r="U110" s="713" t="str">
        <f>IF(X117&lt;=0,$AL$2,$AL$1)</f>
        <v>道水割及び取水賦課金請求書</v>
      </c>
      <c r="V110" s="88"/>
      <c r="W110" s="88"/>
      <c r="X110" s="88"/>
      <c r="Y110" s="88"/>
      <c r="Z110" s="88"/>
      <c r="AA110" s="66"/>
      <c r="AB110" s="714"/>
      <c r="AC110" s="707"/>
      <c r="AD110" s="715" t="str">
        <f>IF(X117&lt;=0,$AL$4,$AL$3)</f>
        <v>道水割出不足金及び取水賦課金領収書</v>
      </c>
      <c r="AE110" s="88"/>
      <c r="AF110" s="88"/>
      <c r="AG110" s="88"/>
      <c r="AH110" s="88"/>
      <c r="AI110" s="66"/>
      <c r="AJ110" s="176"/>
      <c r="AK110" s="182"/>
      <c r="AL110" s="182"/>
      <c r="AM110" s="182"/>
      <c r="AN110" s="182"/>
      <c r="AO110" s="182"/>
      <c r="AP110" s="182"/>
      <c r="AQ110" s="182"/>
      <c r="AR110" s="182"/>
      <c r="AS110" s="182"/>
    </row>
    <row r="111" ht="20.25" customHeight="1">
      <c r="A111" s="176"/>
      <c r="B111" s="639"/>
      <c r="H111" s="78"/>
      <c r="I111" s="706"/>
      <c r="J111" s="707"/>
      <c r="K111" s="639"/>
      <c r="P111" s="78"/>
      <c r="Q111" s="176"/>
      <c r="R111" s="706"/>
      <c r="S111" s="707"/>
      <c r="T111" s="176"/>
      <c r="U111" s="639"/>
      <c r="AA111" s="78"/>
      <c r="AB111" s="706"/>
      <c r="AC111" s="707"/>
      <c r="AD111" s="639"/>
      <c r="AI111" s="78"/>
      <c r="AJ111" s="176"/>
      <c r="AK111" s="182"/>
      <c r="AL111" s="182"/>
      <c r="AM111" s="182"/>
      <c r="AN111" s="182"/>
      <c r="AO111" s="182"/>
      <c r="AP111" s="182"/>
      <c r="AQ111" s="182"/>
      <c r="AR111" s="182"/>
      <c r="AS111" s="182"/>
    </row>
    <row r="112" ht="20.25" customHeight="1">
      <c r="A112" s="176"/>
      <c r="B112" s="339"/>
      <c r="C112" s="176"/>
      <c r="D112" s="725" t="str">
        <f>'R08賦集'!C81</f>
        <v>小澤 静男</v>
      </c>
      <c r="E112" s="109"/>
      <c r="F112" s="726" t="s">
        <v>537</v>
      </c>
      <c r="H112" s="727"/>
      <c r="I112" s="706"/>
      <c r="J112" s="707"/>
      <c r="K112" s="339"/>
      <c r="L112" s="725" t="str">
        <f>D112</f>
        <v>小澤 静男</v>
      </c>
      <c r="M112" s="109"/>
      <c r="N112" s="726" t="s">
        <v>537</v>
      </c>
      <c r="P112" s="727"/>
      <c r="Q112" s="176"/>
      <c r="R112" s="706"/>
      <c r="S112" s="707"/>
      <c r="T112" s="176"/>
      <c r="U112" s="339"/>
      <c r="V112" s="176"/>
      <c r="W112" s="725" t="str">
        <f>'R08賦集'!C105</f>
        <v>沼田 洋一</v>
      </c>
      <c r="X112" s="109"/>
      <c r="Y112" s="726" t="s">
        <v>537</v>
      </c>
      <c r="AA112" s="727"/>
      <c r="AB112" s="706"/>
      <c r="AC112" s="707"/>
      <c r="AD112" s="339"/>
      <c r="AE112" s="725" t="str">
        <f>W112</f>
        <v>沼田 洋一</v>
      </c>
      <c r="AF112" s="109"/>
      <c r="AG112" s="726" t="s">
        <v>537</v>
      </c>
      <c r="AI112" s="727"/>
      <c r="AJ112" s="176"/>
      <c r="AK112" s="182"/>
      <c r="AL112" s="182"/>
      <c r="AM112" s="182"/>
      <c r="AN112" s="182"/>
      <c r="AO112" s="182"/>
      <c r="AP112" s="182"/>
      <c r="AQ112" s="182"/>
      <c r="AR112" s="182"/>
      <c r="AS112" s="182"/>
    </row>
    <row r="113" ht="20.25" customHeight="1">
      <c r="A113" s="176"/>
      <c r="B113" s="339"/>
      <c r="C113" s="176"/>
      <c r="D113" s="519"/>
      <c r="E113" s="519"/>
      <c r="F113" s="731"/>
      <c r="G113" s="519"/>
      <c r="H113" s="727"/>
      <c r="I113" s="706"/>
      <c r="J113" s="707"/>
      <c r="K113" s="339"/>
      <c r="L113" s="176"/>
      <c r="M113" s="176"/>
      <c r="N113" s="177"/>
      <c r="O113" s="176"/>
      <c r="P113" s="727"/>
      <c r="Q113" s="176"/>
      <c r="R113" s="706"/>
      <c r="S113" s="707"/>
      <c r="T113" s="176"/>
      <c r="U113" s="339"/>
      <c r="V113" s="176"/>
      <c r="W113" s="519"/>
      <c r="X113" s="519"/>
      <c r="Y113" s="731"/>
      <c r="Z113" s="519"/>
      <c r="AA113" s="727"/>
      <c r="AB113" s="706"/>
      <c r="AC113" s="707"/>
      <c r="AD113" s="339"/>
      <c r="AE113" s="176"/>
      <c r="AF113" s="176"/>
      <c r="AG113" s="177"/>
      <c r="AH113" s="176"/>
      <c r="AI113" s="727"/>
      <c r="AJ113" s="176"/>
      <c r="AK113" s="182"/>
      <c r="AL113" s="182"/>
      <c r="AM113" s="182"/>
      <c r="AN113" s="182"/>
      <c r="AO113" s="182"/>
      <c r="AP113" s="182"/>
      <c r="AQ113" s="182"/>
      <c r="AR113" s="182"/>
      <c r="AS113" s="182"/>
    </row>
    <row r="114" ht="20.25" customHeight="1">
      <c r="A114" s="176"/>
      <c r="B114" s="339"/>
      <c r="C114" s="176"/>
      <c r="D114" s="735" t="s">
        <v>345</v>
      </c>
      <c r="E114" s="736" t="str">
        <f>'R08賦集'!Q81</f>
        <v>0</v>
      </c>
      <c r="F114" s="737" t="s">
        <v>706</v>
      </c>
      <c r="G114" s="176"/>
      <c r="H114" s="727"/>
      <c r="I114" s="706"/>
      <c r="J114" s="707"/>
      <c r="K114" s="339"/>
      <c r="L114" s="176"/>
      <c r="M114" s="176"/>
      <c r="N114" s="177"/>
      <c r="O114" s="176"/>
      <c r="P114" s="727"/>
      <c r="Q114" s="176"/>
      <c r="R114" s="706"/>
      <c r="S114" s="707"/>
      <c r="T114" s="176"/>
      <c r="U114" s="339"/>
      <c r="V114" s="176"/>
      <c r="W114" s="735" t="s">
        <v>345</v>
      </c>
      <c r="X114" s="736" t="str">
        <f>'R08賦集'!Q105</f>
        <v>7,940</v>
      </c>
      <c r="Y114" s="737" t="s">
        <v>706</v>
      </c>
      <c r="Z114" s="176"/>
      <c r="AA114" s="727"/>
      <c r="AB114" s="706"/>
      <c r="AC114" s="707"/>
      <c r="AD114" s="339"/>
      <c r="AE114" s="176"/>
      <c r="AF114" s="176"/>
      <c r="AG114" s="177"/>
      <c r="AH114" s="176"/>
      <c r="AI114" s="727"/>
      <c r="AJ114" s="176"/>
      <c r="AK114" s="182"/>
      <c r="AL114" s="182"/>
      <c r="AM114" s="182"/>
      <c r="AN114" s="182"/>
      <c r="AO114" s="182"/>
      <c r="AP114" s="182"/>
      <c r="AQ114" s="182"/>
      <c r="AR114" s="182"/>
      <c r="AS114" s="182"/>
    </row>
    <row r="115" ht="20.25" customHeight="1">
      <c r="A115" s="176"/>
      <c r="B115" s="339"/>
      <c r="C115" s="176"/>
      <c r="D115" s="735" t="s">
        <v>707</v>
      </c>
      <c r="E115" s="736" t="str">
        <f>'R08賦集'!S81</f>
        <v>9,520</v>
      </c>
      <c r="F115" s="737" t="s">
        <v>706</v>
      </c>
      <c r="G115" s="176"/>
      <c r="H115" s="727"/>
      <c r="I115" s="706"/>
      <c r="J115" s="707"/>
      <c r="K115" s="339"/>
      <c r="L115" s="176"/>
      <c r="M115" s="176"/>
      <c r="N115" s="177"/>
      <c r="O115" s="176"/>
      <c r="P115" s="727"/>
      <c r="Q115" s="176"/>
      <c r="R115" s="706"/>
      <c r="S115" s="707"/>
      <c r="T115" s="176"/>
      <c r="U115" s="339"/>
      <c r="V115" s="176"/>
      <c r="W115" s="735" t="s">
        <v>707</v>
      </c>
      <c r="X115" s="736" t="str">
        <f>'R08賦集'!S105</f>
        <v>8,760</v>
      </c>
      <c r="Y115" s="737" t="s">
        <v>706</v>
      </c>
      <c r="Z115" s="176"/>
      <c r="AA115" s="727"/>
      <c r="AB115" s="706"/>
      <c r="AC115" s="707"/>
      <c r="AD115" s="339"/>
      <c r="AE115" s="176"/>
      <c r="AF115" s="176"/>
      <c r="AG115" s="177"/>
      <c r="AH115" s="176"/>
      <c r="AI115" s="727"/>
      <c r="AJ115" s="176"/>
      <c r="AK115" s="182"/>
      <c r="AL115" s="182"/>
      <c r="AM115" s="182"/>
      <c r="AN115" s="182"/>
      <c r="AO115" s="182"/>
      <c r="AP115" s="182"/>
      <c r="AQ115" s="182"/>
      <c r="AR115" s="182"/>
      <c r="AS115" s="182"/>
    </row>
    <row r="116" ht="20.25" customHeight="1">
      <c r="A116" s="176"/>
      <c r="B116" s="339"/>
      <c r="C116" s="176"/>
      <c r="D116" s="735" t="s">
        <v>708</v>
      </c>
      <c r="E116" s="739" t="str">
        <f>'R08賦集'!W81</f>
        <v>9,080</v>
      </c>
      <c r="F116" s="737" t="s">
        <v>706</v>
      </c>
      <c r="G116" s="176"/>
      <c r="H116" s="727"/>
      <c r="I116" s="706"/>
      <c r="J116" s="707"/>
      <c r="K116" s="339"/>
      <c r="L116" s="740" t="s">
        <v>709</v>
      </c>
      <c r="M116" s="741" t="str">
        <f>E117</f>
        <v>18,600</v>
      </c>
      <c r="N116" s="742" t="s">
        <v>706</v>
      </c>
      <c r="O116" s="109"/>
      <c r="P116" s="743"/>
      <c r="Q116" s="176"/>
      <c r="R116" s="706"/>
      <c r="S116" s="707"/>
      <c r="T116" s="176"/>
      <c r="U116" s="339"/>
      <c r="V116" s="176"/>
      <c r="W116" s="735" t="s">
        <v>708</v>
      </c>
      <c r="X116" s="739" t="str">
        <f>'R08賦集'!W105</f>
        <v>19,700</v>
      </c>
      <c r="Y116" s="737" t="s">
        <v>706</v>
      </c>
      <c r="Z116" s="176"/>
      <c r="AA116" s="727"/>
      <c r="AB116" s="706"/>
      <c r="AC116" s="707"/>
      <c r="AD116" s="339"/>
      <c r="AE116" s="740" t="s">
        <v>709</v>
      </c>
      <c r="AF116" s="741" t="str">
        <f>X117</f>
        <v>36,400</v>
      </c>
      <c r="AG116" s="742" t="s">
        <v>706</v>
      </c>
      <c r="AH116" s="109"/>
      <c r="AI116" s="743"/>
      <c r="AJ116" s="176"/>
      <c r="AK116" s="182"/>
      <c r="AL116" s="182"/>
      <c r="AM116" s="182"/>
      <c r="AN116" s="182"/>
      <c r="AO116" s="182"/>
      <c r="AP116" s="182"/>
      <c r="AQ116" s="182"/>
      <c r="AR116" s="182"/>
      <c r="AS116" s="182"/>
    </row>
    <row r="117" ht="20.25" customHeight="1">
      <c r="A117" s="176"/>
      <c r="B117" s="339"/>
      <c r="C117" s="176"/>
      <c r="D117" s="735" t="s">
        <v>710</v>
      </c>
      <c r="E117" s="744" t="str">
        <f>'R08賦集'!X81</f>
        <v>18,600</v>
      </c>
      <c r="F117" s="737" t="s">
        <v>706</v>
      </c>
      <c r="G117" s="176"/>
      <c r="H117" s="727"/>
      <c r="I117" s="706"/>
      <c r="J117" s="707"/>
      <c r="K117" s="339"/>
      <c r="L117" s="176"/>
      <c r="M117" s="176"/>
      <c r="N117" s="177"/>
      <c r="O117" s="176"/>
      <c r="P117" s="727"/>
      <c r="Q117" s="176"/>
      <c r="R117" s="706"/>
      <c r="S117" s="707"/>
      <c r="T117" s="176"/>
      <c r="U117" s="339"/>
      <c r="V117" s="176"/>
      <c r="W117" s="735" t="s">
        <v>710</v>
      </c>
      <c r="X117" s="744" t="str">
        <f>'R08賦集'!X105</f>
        <v>36,400</v>
      </c>
      <c r="Y117" s="737" t="s">
        <v>706</v>
      </c>
      <c r="Z117" s="176"/>
      <c r="AA117" s="727"/>
      <c r="AB117" s="706"/>
      <c r="AC117" s="707"/>
      <c r="AD117" s="339"/>
      <c r="AE117" s="176"/>
      <c r="AF117" s="176"/>
      <c r="AG117" s="177"/>
      <c r="AH117" s="176"/>
      <c r="AI117" s="727"/>
      <c r="AJ117" s="176"/>
      <c r="AK117" s="182"/>
      <c r="AL117" s="182"/>
      <c r="AM117" s="182"/>
      <c r="AN117" s="182"/>
      <c r="AO117" s="182"/>
      <c r="AP117" s="182"/>
      <c r="AQ117" s="182"/>
      <c r="AR117" s="182"/>
      <c r="AS117" s="182"/>
    </row>
    <row r="118" ht="20.25" customHeight="1">
      <c r="A118" s="176"/>
      <c r="B118" s="339"/>
      <c r="C118" s="745" t="str">
        <f>$AP$2</f>
        <v>　上記金額を令和08年度の賦課金として、令和08年４月末日迄に納入願います。</v>
      </c>
      <c r="G118" s="176"/>
      <c r="H118" s="727"/>
      <c r="I118" s="706"/>
      <c r="J118" s="707"/>
      <c r="K118" s="339"/>
      <c r="L118" s="745" t="str">
        <f>$AQ$2</f>
        <v>　上記金額を令和08年度の賦課金として領収いたしました。</v>
      </c>
      <c r="P118" s="727"/>
      <c r="Q118" s="176"/>
      <c r="R118" s="706"/>
      <c r="S118" s="707"/>
      <c r="T118" s="176"/>
      <c r="U118" s="339"/>
      <c r="V118" s="745" t="str">
        <f>$AP$2</f>
        <v>　上記金額を令和08年度の賦課金として、令和08年４月末日迄に納入願います。</v>
      </c>
      <c r="Z118" s="176"/>
      <c r="AA118" s="727"/>
      <c r="AB118" s="706"/>
      <c r="AC118" s="707"/>
      <c r="AD118" s="339"/>
      <c r="AE118" s="745" t="str">
        <f>$AQ$2</f>
        <v>　上記金額を令和08年度の賦課金として領収いたしました。</v>
      </c>
      <c r="AI118" s="727"/>
      <c r="AJ118" s="176"/>
      <c r="AK118" s="182"/>
      <c r="AL118" s="182"/>
      <c r="AM118" s="182"/>
      <c r="AN118" s="182"/>
      <c r="AO118" s="182"/>
      <c r="AP118" s="182"/>
      <c r="AQ118" s="182"/>
      <c r="AR118" s="182"/>
      <c r="AS118" s="182"/>
    </row>
    <row r="119" ht="20.25" customHeight="1">
      <c r="A119" s="176"/>
      <c r="B119" s="339"/>
      <c r="G119" s="176"/>
      <c r="H119" s="727"/>
      <c r="I119" s="706"/>
      <c r="J119" s="707"/>
      <c r="K119" s="339"/>
      <c r="P119" s="727"/>
      <c r="Q119" s="176"/>
      <c r="R119" s="706"/>
      <c r="S119" s="707"/>
      <c r="T119" s="176"/>
      <c r="U119" s="339"/>
      <c r="Z119" s="176"/>
      <c r="AA119" s="727"/>
      <c r="AB119" s="706"/>
      <c r="AC119" s="707"/>
      <c r="AD119" s="339"/>
      <c r="AI119" s="727"/>
      <c r="AJ119" s="176"/>
      <c r="AK119" s="182"/>
      <c r="AL119" s="182"/>
      <c r="AM119" s="182"/>
      <c r="AN119" s="182"/>
      <c r="AO119" s="182"/>
      <c r="AP119" s="182"/>
      <c r="AQ119" s="182"/>
      <c r="AR119" s="182"/>
      <c r="AS119" s="182"/>
    </row>
    <row r="120" ht="20.25" customHeight="1">
      <c r="A120" s="176"/>
      <c r="B120" s="339"/>
      <c r="G120" s="176"/>
      <c r="H120" s="727"/>
      <c r="I120" s="706"/>
      <c r="J120" s="707"/>
      <c r="K120" s="339"/>
      <c r="P120" s="727"/>
      <c r="Q120" s="176"/>
      <c r="R120" s="706"/>
      <c r="S120" s="707"/>
      <c r="T120" s="176"/>
      <c r="U120" s="339"/>
      <c r="Z120" s="176"/>
      <c r="AA120" s="727"/>
      <c r="AB120" s="706"/>
      <c r="AC120" s="707"/>
      <c r="AD120" s="339"/>
      <c r="AI120" s="727"/>
      <c r="AJ120" s="176"/>
      <c r="AK120" s="182"/>
      <c r="AL120" s="182"/>
      <c r="AM120" s="182"/>
      <c r="AN120" s="182"/>
      <c r="AO120" s="182"/>
      <c r="AP120" s="182"/>
      <c r="AQ120" s="182"/>
      <c r="AR120" s="182"/>
      <c r="AS120" s="182"/>
    </row>
    <row r="121" ht="20.25" customHeight="1">
      <c r="A121" s="176"/>
      <c r="B121" s="339"/>
      <c r="G121" s="176"/>
      <c r="H121" s="727"/>
      <c r="I121" s="706"/>
      <c r="J121" s="707"/>
      <c r="K121" s="339"/>
      <c r="P121" s="727"/>
      <c r="Q121" s="176"/>
      <c r="R121" s="706"/>
      <c r="S121" s="707"/>
      <c r="T121" s="176"/>
      <c r="U121" s="339"/>
      <c r="Z121" s="176"/>
      <c r="AA121" s="727"/>
      <c r="AB121" s="706"/>
      <c r="AC121" s="707"/>
      <c r="AD121" s="339"/>
      <c r="AI121" s="727"/>
      <c r="AJ121" s="176"/>
      <c r="AK121" s="182"/>
      <c r="AL121" s="182"/>
      <c r="AM121" s="182"/>
      <c r="AN121" s="182"/>
      <c r="AO121" s="182"/>
      <c r="AP121" s="182"/>
      <c r="AQ121" s="182"/>
      <c r="AR121" s="182"/>
      <c r="AS121" s="182"/>
    </row>
    <row r="122" ht="20.25" customHeight="1">
      <c r="A122" s="176"/>
      <c r="B122" s="339"/>
      <c r="C122" s="746" t="str">
        <f>$AP$3</f>
        <v>令和08年　4　月　   日</v>
      </c>
      <c r="H122" s="747"/>
      <c r="I122" s="748"/>
      <c r="J122" s="749"/>
      <c r="K122" s="750"/>
      <c r="L122" s="726"/>
      <c r="P122" s="747"/>
      <c r="Q122" s="176"/>
      <c r="R122" s="706"/>
      <c r="S122" s="707"/>
      <c r="T122" s="176"/>
      <c r="U122" s="339"/>
      <c r="V122" s="746" t="str">
        <f>$AP$3</f>
        <v>令和08年　4　月　   日</v>
      </c>
      <c r="AA122" s="747"/>
      <c r="AB122" s="748"/>
      <c r="AC122" s="749"/>
      <c r="AD122" s="750"/>
      <c r="AE122" s="726"/>
      <c r="AI122" s="747"/>
      <c r="AJ122" s="176"/>
      <c r="AK122" s="182"/>
      <c r="AL122" s="182"/>
      <c r="AM122" s="182"/>
      <c r="AN122" s="182"/>
      <c r="AO122" s="182"/>
      <c r="AP122" s="182"/>
      <c r="AQ122" s="182"/>
      <c r="AR122" s="182"/>
      <c r="AS122" s="182"/>
    </row>
    <row r="123" ht="20.25" customHeight="1">
      <c r="A123" s="176"/>
      <c r="B123" s="752"/>
      <c r="C123" s="753" t="str">
        <f>$AN$2</f>
        <v>片岡農産組合長　久保田　要</v>
      </c>
      <c r="H123" s="754"/>
      <c r="I123" s="755"/>
      <c r="J123" s="756"/>
      <c r="K123" s="752"/>
      <c r="L123" s="753" t="s">
        <v>711</v>
      </c>
      <c r="P123" s="757"/>
      <c r="Q123" s="176"/>
      <c r="R123" s="706"/>
      <c r="S123" s="707"/>
      <c r="T123" s="751"/>
      <c r="U123" s="752"/>
      <c r="V123" s="753" t="s">
        <v>711</v>
      </c>
      <c r="AA123" s="754"/>
      <c r="AB123" s="755"/>
      <c r="AC123" s="756"/>
      <c r="AD123" s="752"/>
      <c r="AE123" s="753" t="s">
        <v>711</v>
      </c>
      <c r="AI123" s="757"/>
      <c r="AJ123" s="176"/>
      <c r="AK123" s="182"/>
      <c r="AL123" s="182"/>
      <c r="AM123" s="182"/>
      <c r="AN123" s="182"/>
      <c r="AO123" s="182"/>
      <c r="AP123" s="182"/>
      <c r="AQ123" s="182"/>
      <c r="AR123" s="182"/>
      <c r="AS123" s="182"/>
    </row>
    <row r="124" ht="20.25" customHeight="1">
      <c r="A124" s="176"/>
      <c r="B124" s="752"/>
      <c r="H124" s="754"/>
      <c r="I124" s="755"/>
      <c r="J124" s="756"/>
      <c r="K124" s="752"/>
      <c r="P124" s="757"/>
      <c r="Q124" s="176"/>
      <c r="R124" s="706"/>
      <c r="S124" s="707"/>
      <c r="T124" s="751"/>
      <c r="U124" s="752"/>
      <c r="AA124" s="754"/>
      <c r="AB124" s="755"/>
      <c r="AC124" s="756"/>
      <c r="AD124" s="752"/>
      <c r="AI124" s="757"/>
      <c r="AJ124" s="176"/>
      <c r="AK124" s="182"/>
      <c r="AL124" s="182"/>
      <c r="AM124" s="182"/>
      <c r="AN124" s="182"/>
      <c r="AO124" s="182"/>
      <c r="AP124" s="182"/>
      <c r="AQ124" s="182"/>
      <c r="AR124" s="182"/>
      <c r="AS124" s="182"/>
    </row>
    <row r="125" ht="20.25" customHeight="1">
      <c r="A125" s="176"/>
      <c r="B125" s="496"/>
      <c r="C125" s="497"/>
      <c r="D125" s="497"/>
      <c r="E125" s="497"/>
      <c r="F125" s="758"/>
      <c r="G125" s="497"/>
      <c r="H125" s="759"/>
      <c r="I125" s="706"/>
      <c r="J125" s="707"/>
      <c r="K125" s="496"/>
      <c r="L125" s="497"/>
      <c r="M125" s="497"/>
      <c r="N125" s="758"/>
      <c r="O125" s="497"/>
      <c r="P125" s="759"/>
      <c r="Q125" s="176"/>
      <c r="R125" s="706"/>
      <c r="S125" s="707"/>
      <c r="T125" s="176"/>
      <c r="U125" s="496"/>
      <c r="V125" s="497"/>
      <c r="W125" s="497"/>
      <c r="X125" s="497"/>
      <c r="Y125" s="758"/>
      <c r="Z125" s="497"/>
      <c r="AA125" s="759"/>
      <c r="AB125" s="706"/>
      <c r="AC125" s="707"/>
      <c r="AD125" s="496"/>
      <c r="AE125" s="497"/>
      <c r="AF125" s="497"/>
      <c r="AG125" s="758"/>
      <c r="AH125" s="497"/>
      <c r="AI125" s="759"/>
      <c r="AJ125" s="176"/>
      <c r="AK125" s="182"/>
      <c r="AL125" s="182"/>
      <c r="AM125" s="182"/>
      <c r="AN125" s="182"/>
      <c r="AO125" s="182"/>
      <c r="AP125" s="182"/>
      <c r="AQ125" s="182"/>
      <c r="AR125" s="182"/>
      <c r="AS125" s="182"/>
    </row>
    <row r="126" ht="28.5" customHeight="1">
      <c r="A126" s="176"/>
      <c r="B126" s="497"/>
      <c r="C126" s="497"/>
      <c r="D126" s="497"/>
      <c r="E126" s="497"/>
      <c r="F126" s="758"/>
      <c r="G126" s="497"/>
      <c r="H126" s="497"/>
      <c r="I126" s="760"/>
      <c r="J126" s="761"/>
      <c r="K126" s="497"/>
      <c r="L126" s="497"/>
      <c r="M126" s="497"/>
      <c r="N126" s="758"/>
      <c r="O126" s="497"/>
      <c r="P126" s="497"/>
      <c r="Q126" s="176"/>
      <c r="R126" s="706"/>
      <c r="S126" s="707"/>
      <c r="T126" s="176"/>
      <c r="U126" s="497"/>
      <c r="V126" s="497"/>
      <c r="W126" s="497"/>
      <c r="X126" s="497"/>
      <c r="Y126" s="758"/>
      <c r="Z126" s="497"/>
      <c r="AA126" s="497"/>
      <c r="AB126" s="760"/>
      <c r="AC126" s="761"/>
      <c r="AD126" s="497"/>
      <c r="AE126" s="497"/>
      <c r="AF126" s="497"/>
      <c r="AG126" s="758"/>
      <c r="AH126" s="497"/>
      <c r="AI126" s="497"/>
      <c r="AJ126" s="176"/>
      <c r="AK126" s="182"/>
      <c r="AL126" s="182"/>
      <c r="AM126" s="182"/>
      <c r="AN126" s="182"/>
      <c r="AO126" s="182"/>
      <c r="AP126" s="182"/>
      <c r="AQ126" s="182"/>
      <c r="AR126" s="182"/>
      <c r="AS126" s="182"/>
    </row>
    <row r="127" ht="28.5" customHeight="1">
      <c r="A127" s="176"/>
      <c r="B127" s="176"/>
      <c r="C127" s="176"/>
      <c r="D127" s="176"/>
      <c r="E127" s="176"/>
      <c r="F127" s="177"/>
      <c r="G127" s="176"/>
      <c r="H127" s="176"/>
      <c r="I127" s="706"/>
      <c r="J127" s="707"/>
      <c r="K127" s="176"/>
      <c r="L127" s="176"/>
      <c r="M127" s="176"/>
      <c r="N127" s="177"/>
      <c r="O127" s="176"/>
      <c r="P127" s="176"/>
      <c r="Q127" s="176"/>
      <c r="R127" s="706"/>
      <c r="S127" s="707"/>
      <c r="T127" s="176"/>
      <c r="U127" s="176"/>
      <c r="V127" s="176"/>
      <c r="W127" s="176"/>
      <c r="X127" s="176"/>
      <c r="Y127" s="177"/>
      <c r="Z127" s="176"/>
      <c r="AA127" s="176"/>
      <c r="AB127" s="706"/>
      <c r="AC127" s="707"/>
      <c r="AD127" s="176"/>
      <c r="AE127" s="176"/>
      <c r="AF127" s="176"/>
      <c r="AG127" s="177"/>
      <c r="AH127" s="176"/>
      <c r="AI127" s="176"/>
      <c r="AJ127" s="176"/>
      <c r="AK127" s="182"/>
      <c r="AL127" s="182"/>
      <c r="AM127" s="182"/>
      <c r="AN127" s="182"/>
      <c r="AO127" s="182"/>
      <c r="AP127" s="182"/>
      <c r="AQ127" s="182"/>
      <c r="AR127" s="182"/>
      <c r="AS127" s="182"/>
    </row>
    <row r="128" ht="20.25" customHeight="1">
      <c r="A128" s="176"/>
      <c r="B128" s="713" t="str">
        <f>IF(E135&lt;=0,$AL$2,$AL$1)</f>
        <v>道水割及び取水賦課金請求書</v>
      </c>
      <c r="C128" s="88"/>
      <c r="D128" s="88"/>
      <c r="E128" s="88"/>
      <c r="F128" s="88"/>
      <c r="G128" s="88"/>
      <c r="H128" s="66"/>
      <c r="I128" s="714"/>
      <c r="J128" s="707"/>
      <c r="K128" s="715" t="str">
        <f>IF(E135&lt;=0,$AL$4,$AL$3)</f>
        <v>道水割出不足金及び取水賦課金領収書</v>
      </c>
      <c r="L128" s="88"/>
      <c r="M128" s="88"/>
      <c r="N128" s="88"/>
      <c r="O128" s="88"/>
      <c r="P128" s="66"/>
      <c r="Q128" s="176"/>
      <c r="R128" s="706"/>
      <c r="S128" s="707"/>
      <c r="T128" s="176"/>
      <c r="U128" s="713" t="str">
        <f>IF(X135&lt;=0,$AL$2,$AL$1)</f>
        <v>道水割及び取水賦課金請求書</v>
      </c>
      <c r="V128" s="88"/>
      <c r="W128" s="88"/>
      <c r="X128" s="88"/>
      <c r="Y128" s="88"/>
      <c r="Z128" s="88"/>
      <c r="AA128" s="66"/>
      <c r="AB128" s="714"/>
      <c r="AC128" s="707"/>
      <c r="AD128" s="715" t="str">
        <f>IF(X135&lt;=0,$AL$4,$AL$3)</f>
        <v>道水割出不足金及び取水賦課金領収書</v>
      </c>
      <c r="AE128" s="88"/>
      <c r="AF128" s="88"/>
      <c r="AG128" s="88"/>
      <c r="AH128" s="88"/>
      <c r="AI128" s="66"/>
      <c r="AJ128" s="176"/>
      <c r="AK128" s="182"/>
      <c r="AL128" s="182"/>
      <c r="AM128" s="182"/>
      <c r="AN128" s="182"/>
      <c r="AO128" s="182"/>
      <c r="AP128" s="182"/>
      <c r="AQ128" s="182"/>
      <c r="AR128" s="182"/>
      <c r="AS128" s="182"/>
    </row>
    <row r="129" ht="20.25" customHeight="1">
      <c r="A129" s="176"/>
      <c r="B129" s="639"/>
      <c r="H129" s="78"/>
      <c r="I129" s="706"/>
      <c r="J129" s="707"/>
      <c r="K129" s="639"/>
      <c r="P129" s="78"/>
      <c r="Q129" s="176"/>
      <c r="R129" s="706"/>
      <c r="S129" s="707"/>
      <c r="T129" s="176"/>
      <c r="U129" s="639"/>
      <c r="AA129" s="78"/>
      <c r="AB129" s="706"/>
      <c r="AC129" s="707"/>
      <c r="AD129" s="639"/>
      <c r="AI129" s="78"/>
      <c r="AJ129" s="176"/>
      <c r="AK129" s="182"/>
      <c r="AL129" s="182"/>
      <c r="AM129" s="182"/>
      <c r="AN129" s="182"/>
      <c r="AO129" s="182"/>
      <c r="AP129" s="182"/>
      <c r="AQ129" s="182"/>
      <c r="AR129" s="182"/>
      <c r="AS129" s="182"/>
    </row>
    <row r="130" ht="20.25" customHeight="1">
      <c r="A130" s="176"/>
      <c r="B130" s="339"/>
      <c r="C130" s="176"/>
      <c r="D130" s="725" t="str">
        <f>'R08賦集'!C82</f>
        <v>小澤 誠治</v>
      </c>
      <c r="E130" s="109"/>
      <c r="F130" s="726" t="s">
        <v>537</v>
      </c>
      <c r="H130" s="727"/>
      <c r="I130" s="706"/>
      <c r="J130" s="707"/>
      <c r="K130" s="339"/>
      <c r="L130" s="725" t="str">
        <f>D130</f>
        <v>小澤 誠治</v>
      </c>
      <c r="M130" s="109"/>
      <c r="N130" s="726" t="s">
        <v>537</v>
      </c>
      <c r="P130" s="727"/>
      <c r="Q130" s="176"/>
      <c r="R130" s="706"/>
      <c r="S130" s="707"/>
      <c r="T130" s="176"/>
      <c r="U130" s="339"/>
      <c r="V130" s="176"/>
      <c r="W130" s="725" t="str">
        <f>'R08賦集'!C106</f>
        <v>原 トヨ子</v>
      </c>
      <c r="X130" s="109"/>
      <c r="Y130" s="726" t="s">
        <v>537</v>
      </c>
      <c r="AA130" s="727"/>
      <c r="AB130" s="706"/>
      <c r="AC130" s="707"/>
      <c r="AD130" s="339"/>
      <c r="AE130" s="725" t="str">
        <f>W130</f>
        <v>原 トヨ子</v>
      </c>
      <c r="AF130" s="109"/>
      <c r="AG130" s="726" t="s">
        <v>537</v>
      </c>
      <c r="AI130" s="727"/>
      <c r="AJ130" s="176"/>
      <c r="AK130" s="182"/>
      <c r="AL130" s="182"/>
      <c r="AM130" s="182"/>
      <c r="AN130" s="182"/>
      <c r="AO130" s="182"/>
      <c r="AP130" s="182"/>
      <c r="AQ130" s="182"/>
      <c r="AR130" s="182"/>
      <c r="AS130" s="182"/>
    </row>
    <row r="131" ht="20.25" customHeight="1">
      <c r="A131" s="176"/>
      <c r="B131" s="339"/>
      <c r="C131" s="176"/>
      <c r="D131" s="519"/>
      <c r="E131" s="519"/>
      <c r="F131" s="731"/>
      <c r="G131" s="519"/>
      <c r="H131" s="727"/>
      <c r="I131" s="706"/>
      <c r="J131" s="707"/>
      <c r="K131" s="339"/>
      <c r="L131" s="176"/>
      <c r="M131" s="176"/>
      <c r="N131" s="177"/>
      <c r="O131" s="176"/>
      <c r="P131" s="727"/>
      <c r="Q131" s="176"/>
      <c r="R131" s="706"/>
      <c r="S131" s="707"/>
      <c r="T131" s="176"/>
      <c r="U131" s="339"/>
      <c r="V131" s="176"/>
      <c r="W131" s="519"/>
      <c r="X131" s="519"/>
      <c r="Y131" s="731"/>
      <c r="Z131" s="519"/>
      <c r="AA131" s="727"/>
      <c r="AB131" s="706"/>
      <c r="AC131" s="707"/>
      <c r="AD131" s="339"/>
      <c r="AE131" s="176"/>
      <c r="AF131" s="176"/>
      <c r="AG131" s="177"/>
      <c r="AH131" s="176"/>
      <c r="AI131" s="727"/>
      <c r="AJ131" s="176"/>
      <c r="AK131" s="182"/>
      <c r="AL131" s="182"/>
      <c r="AM131" s="182"/>
      <c r="AN131" s="182"/>
      <c r="AO131" s="182"/>
      <c r="AP131" s="182"/>
      <c r="AQ131" s="182"/>
      <c r="AR131" s="182"/>
      <c r="AS131" s="182"/>
    </row>
    <row r="132" ht="20.25" customHeight="1">
      <c r="A132" s="176"/>
      <c r="B132" s="339"/>
      <c r="C132" s="176"/>
      <c r="D132" s="735" t="s">
        <v>345</v>
      </c>
      <c r="E132" s="736" t="str">
        <f>'R08賦集'!Q82</f>
        <v>0</v>
      </c>
      <c r="F132" s="737" t="s">
        <v>706</v>
      </c>
      <c r="G132" s="176"/>
      <c r="H132" s="727"/>
      <c r="I132" s="706"/>
      <c r="J132" s="707"/>
      <c r="K132" s="339"/>
      <c r="L132" s="176"/>
      <c r="M132" s="176"/>
      <c r="N132" s="177"/>
      <c r="O132" s="176"/>
      <c r="P132" s="727"/>
      <c r="Q132" s="176"/>
      <c r="R132" s="706"/>
      <c r="S132" s="707"/>
      <c r="T132" s="176"/>
      <c r="U132" s="339"/>
      <c r="V132" s="176"/>
      <c r="W132" s="735" t="s">
        <v>345</v>
      </c>
      <c r="X132" s="736" t="str">
        <f>'R08賦集'!Q106</f>
        <v>3,250</v>
      </c>
      <c r="Y132" s="737" t="s">
        <v>706</v>
      </c>
      <c r="Z132" s="176"/>
      <c r="AA132" s="727"/>
      <c r="AB132" s="706"/>
      <c r="AC132" s="707"/>
      <c r="AD132" s="339"/>
      <c r="AE132" s="176"/>
      <c r="AF132" s="176"/>
      <c r="AG132" s="177"/>
      <c r="AH132" s="176"/>
      <c r="AI132" s="727"/>
      <c r="AJ132" s="176"/>
      <c r="AK132" s="182"/>
      <c r="AL132" s="182"/>
      <c r="AM132" s="182"/>
      <c r="AN132" s="182"/>
      <c r="AO132" s="182"/>
      <c r="AP132" s="182"/>
      <c r="AQ132" s="182"/>
      <c r="AR132" s="182"/>
      <c r="AS132" s="182"/>
    </row>
    <row r="133" ht="20.25" customHeight="1">
      <c r="A133" s="176"/>
      <c r="B133" s="339"/>
      <c r="C133" s="176"/>
      <c r="D133" s="735" t="s">
        <v>707</v>
      </c>
      <c r="E133" s="736" t="str">
        <f>'R08賦集'!S82</f>
        <v>0</v>
      </c>
      <c r="F133" s="737" t="s">
        <v>706</v>
      </c>
      <c r="G133" s="176"/>
      <c r="H133" s="727"/>
      <c r="I133" s="706"/>
      <c r="J133" s="707"/>
      <c r="K133" s="339"/>
      <c r="L133" s="176"/>
      <c r="M133" s="176"/>
      <c r="N133" s="177"/>
      <c r="O133" s="176"/>
      <c r="P133" s="727"/>
      <c r="Q133" s="176"/>
      <c r="R133" s="706"/>
      <c r="S133" s="707"/>
      <c r="T133" s="176"/>
      <c r="U133" s="339"/>
      <c r="V133" s="176"/>
      <c r="W133" s="735" t="s">
        <v>707</v>
      </c>
      <c r="X133" s="736" t="str">
        <f>'R08賦集'!S106</f>
        <v>10,640</v>
      </c>
      <c r="Y133" s="737" t="s">
        <v>706</v>
      </c>
      <c r="Z133" s="176"/>
      <c r="AA133" s="727"/>
      <c r="AB133" s="706"/>
      <c r="AC133" s="707"/>
      <c r="AD133" s="339"/>
      <c r="AE133" s="176"/>
      <c r="AF133" s="176"/>
      <c r="AG133" s="177"/>
      <c r="AH133" s="176"/>
      <c r="AI133" s="727"/>
      <c r="AJ133" s="176"/>
      <c r="AK133" s="182"/>
      <c r="AL133" s="182"/>
      <c r="AM133" s="182"/>
      <c r="AN133" s="182"/>
      <c r="AO133" s="182"/>
      <c r="AP133" s="182"/>
      <c r="AQ133" s="182"/>
      <c r="AR133" s="182"/>
      <c r="AS133" s="182"/>
    </row>
    <row r="134" ht="20.25" customHeight="1">
      <c r="A134" s="176"/>
      <c r="B134" s="339"/>
      <c r="C134" s="176"/>
      <c r="D134" s="735" t="s">
        <v>708</v>
      </c>
      <c r="E134" s="739" t="str">
        <f>'R08賦集'!W82</f>
        <v>500</v>
      </c>
      <c r="F134" s="737" t="s">
        <v>706</v>
      </c>
      <c r="G134" s="176"/>
      <c r="H134" s="727"/>
      <c r="I134" s="706"/>
      <c r="J134" s="707"/>
      <c r="K134" s="339"/>
      <c r="L134" s="740" t="s">
        <v>709</v>
      </c>
      <c r="M134" s="741" t="str">
        <f>E135</f>
        <v>500</v>
      </c>
      <c r="N134" s="742" t="s">
        <v>706</v>
      </c>
      <c r="O134" s="109"/>
      <c r="P134" s="743"/>
      <c r="Q134" s="176"/>
      <c r="R134" s="706"/>
      <c r="S134" s="707"/>
      <c r="T134" s="176"/>
      <c r="U134" s="339"/>
      <c r="V134" s="176"/>
      <c r="W134" s="735" t="s">
        <v>708</v>
      </c>
      <c r="X134" s="739" t="str">
        <f>'R08賦集'!W106</f>
        <v>3,950</v>
      </c>
      <c r="Y134" s="737" t="s">
        <v>706</v>
      </c>
      <c r="Z134" s="176"/>
      <c r="AA134" s="727"/>
      <c r="AB134" s="706"/>
      <c r="AC134" s="707"/>
      <c r="AD134" s="339"/>
      <c r="AE134" s="740" t="s">
        <v>709</v>
      </c>
      <c r="AF134" s="741" t="str">
        <f>X135</f>
        <v>17,840</v>
      </c>
      <c r="AG134" s="742" t="s">
        <v>706</v>
      </c>
      <c r="AH134" s="109"/>
      <c r="AI134" s="743"/>
      <c r="AJ134" s="176"/>
      <c r="AK134" s="182"/>
      <c r="AL134" s="182"/>
      <c r="AM134" s="182"/>
      <c r="AN134" s="182"/>
      <c r="AO134" s="182"/>
      <c r="AP134" s="182"/>
      <c r="AQ134" s="182"/>
      <c r="AR134" s="182"/>
      <c r="AS134" s="182"/>
    </row>
    <row r="135" ht="20.25" customHeight="1">
      <c r="A135" s="176"/>
      <c r="B135" s="339"/>
      <c r="C135" s="176"/>
      <c r="D135" s="735" t="s">
        <v>710</v>
      </c>
      <c r="E135" s="744" t="str">
        <f>'R08賦集'!X82</f>
        <v>500</v>
      </c>
      <c r="F135" s="737" t="s">
        <v>706</v>
      </c>
      <c r="G135" s="176"/>
      <c r="H135" s="727"/>
      <c r="I135" s="706"/>
      <c r="J135" s="707"/>
      <c r="K135" s="339"/>
      <c r="L135" s="176"/>
      <c r="M135" s="176"/>
      <c r="N135" s="177"/>
      <c r="O135" s="176"/>
      <c r="P135" s="727"/>
      <c r="Q135" s="176"/>
      <c r="R135" s="706"/>
      <c r="S135" s="707"/>
      <c r="T135" s="176"/>
      <c r="U135" s="339"/>
      <c r="V135" s="176"/>
      <c r="W135" s="735" t="s">
        <v>710</v>
      </c>
      <c r="X135" s="744" t="str">
        <f>'R08賦集'!X106</f>
        <v>17,840</v>
      </c>
      <c r="Y135" s="737" t="s">
        <v>706</v>
      </c>
      <c r="Z135" s="176"/>
      <c r="AA135" s="727"/>
      <c r="AB135" s="706"/>
      <c r="AC135" s="707"/>
      <c r="AD135" s="339"/>
      <c r="AE135" s="176"/>
      <c r="AF135" s="176"/>
      <c r="AG135" s="177"/>
      <c r="AH135" s="176"/>
      <c r="AI135" s="727"/>
      <c r="AJ135" s="176"/>
      <c r="AK135" s="182"/>
      <c r="AL135" s="182"/>
      <c r="AM135" s="182"/>
      <c r="AN135" s="182"/>
      <c r="AO135" s="182"/>
      <c r="AP135" s="182"/>
      <c r="AQ135" s="182"/>
      <c r="AR135" s="182"/>
      <c r="AS135" s="182"/>
    </row>
    <row r="136" ht="20.25" customHeight="1">
      <c r="A136" s="176"/>
      <c r="B136" s="339"/>
      <c r="C136" s="745" t="str">
        <f>$AP$2</f>
        <v>　上記金額を令和08年度の賦課金として、令和08年４月末日迄に納入願います。</v>
      </c>
      <c r="G136" s="176"/>
      <c r="H136" s="727"/>
      <c r="I136" s="706"/>
      <c r="J136" s="707"/>
      <c r="K136" s="339"/>
      <c r="L136" s="745" t="str">
        <f>$AQ$2</f>
        <v>　上記金額を令和08年度の賦課金として領収いたしました。</v>
      </c>
      <c r="P136" s="727"/>
      <c r="Q136" s="176"/>
      <c r="R136" s="706"/>
      <c r="S136" s="707"/>
      <c r="T136" s="176"/>
      <c r="U136" s="339"/>
      <c r="V136" s="745" t="str">
        <f>$AP$2</f>
        <v>　上記金額を令和08年度の賦課金として、令和08年４月末日迄に納入願います。</v>
      </c>
      <c r="Z136" s="176"/>
      <c r="AA136" s="727"/>
      <c r="AB136" s="706"/>
      <c r="AC136" s="707"/>
      <c r="AD136" s="339"/>
      <c r="AE136" s="745" t="str">
        <f>$AQ$2</f>
        <v>　上記金額を令和08年度の賦課金として領収いたしました。</v>
      </c>
      <c r="AI136" s="727"/>
      <c r="AJ136" s="176"/>
      <c r="AK136" s="182"/>
      <c r="AL136" s="182"/>
      <c r="AM136" s="182"/>
      <c r="AN136" s="182"/>
      <c r="AO136" s="182"/>
      <c r="AP136" s="182"/>
      <c r="AQ136" s="182"/>
      <c r="AR136" s="182"/>
      <c r="AS136" s="182"/>
    </row>
    <row r="137" ht="20.25" customHeight="1">
      <c r="A137" s="176"/>
      <c r="B137" s="339"/>
      <c r="G137" s="176"/>
      <c r="H137" s="727"/>
      <c r="I137" s="706"/>
      <c r="J137" s="707"/>
      <c r="K137" s="339"/>
      <c r="P137" s="727"/>
      <c r="Q137" s="176"/>
      <c r="R137" s="706"/>
      <c r="S137" s="707"/>
      <c r="T137" s="176"/>
      <c r="U137" s="339"/>
      <c r="Z137" s="176"/>
      <c r="AA137" s="727"/>
      <c r="AB137" s="706"/>
      <c r="AC137" s="707"/>
      <c r="AD137" s="339"/>
      <c r="AI137" s="727"/>
      <c r="AJ137" s="176"/>
      <c r="AK137" s="182"/>
      <c r="AL137" s="182"/>
      <c r="AM137" s="182"/>
      <c r="AN137" s="182"/>
      <c r="AO137" s="182"/>
      <c r="AP137" s="182"/>
      <c r="AQ137" s="182"/>
      <c r="AR137" s="182"/>
      <c r="AS137" s="182"/>
    </row>
    <row r="138" ht="20.25" customHeight="1">
      <c r="A138" s="176"/>
      <c r="B138" s="339"/>
      <c r="G138" s="176"/>
      <c r="H138" s="727"/>
      <c r="I138" s="706"/>
      <c r="J138" s="707"/>
      <c r="K138" s="339"/>
      <c r="P138" s="727"/>
      <c r="Q138" s="176"/>
      <c r="R138" s="706"/>
      <c r="S138" s="707"/>
      <c r="T138" s="176"/>
      <c r="U138" s="339"/>
      <c r="Z138" s="176"/>
      <c r="AA138" s="727"/>
      <c r="AB138" s="706"/>
      <c r="AC138" s="707"/>
      <c r="AD138" s="339"/>
      <c r="AI138" s="727"/>
      <c r="AJ138" s="176"/>
      <c r="AK138" s="182"/>
      <c r="AL138" s="182"/>
      <c r="AM138" s="182"/>
      <c r="AN138" s="182"/>
      <c r="AO138" s="182"/>
      <c r="AP138" s="182"/>
      <c r="AQ138" s="182"/>
      <c r="AR138" s="182"/>
      <c r="AS138" s="182"/>
    </row>
    <row r="139" ht="20.25" customHeight="1">
      <c r="A139" s="176"/>
      <c r="B139" s="339"/>
      <c r="G139" s="176"/>
      <c r="H139" s="727"/>
      <c r="I139" s="706"/>
      <c r="J139" s="707"/>
      <c r="K139" s="339"/>
      <c r="P139" s="727"/>
      <c r="Q139" s="176"/>
      <c r="R139" s="706"/>
      <c r="S139" s="707"/>
      <c r="T139" s="176"/>
      <c r="U139" s="339"/>
      <c r="Z139" s="176"/>
      <c r="AA139" s="727"/>
      <c r="AB139" s="706"/>
      <c r="AC139" s="707"/>
      <c r="AD139" s="339"/>
      <c r="AI139" s="727"/>
      <c r="AJ139" s="176"/>
      <c r="AK139" s="182"/>
      <c r="AL139" s="182"/>
      <c r="AM139" s="182"/>
      <c r="AN139" s="182"/>
      <c r="AO139" s="182"/>
      <c r="AP139" s="182"/>
      <c r="AQ139" s="182"/>
      <c r="AR139" s="182"/>
      <c r="AS139" s="182"/>
    </row>
    <row r="140" ht="20.25" customHeight="1">
      <c r="A140" s="176"/>
      <c r="B140" s="339"/>
      <c r="C140" s="746" t="str">
        <f>$AP$3</f>
        <v>令和08年　4　月　   日</v>
      </c>
      <c r="H140" s="747"/>
      <c r="I140" s="748"/>
      <c r="J140" s="749"/>
      <c r="K140" s="750"/>
      <c r="L140" s="726"/>
      <c r="P140" s="747"/>
      <c r="Q140" s="176"/>
      <c r="R140" s="706"/>
      <c r="S140" s="707"/>
      <c r="T140" s="176"/>
      <c r="U140" s="339"/>
      <c r="V140" s="746" t="str">
        <f>$AP$3</f>
        <v>令和08年　4　月　   日</v>
      </c>
      <c r="AA140" s="747"/>
      <c r="AB140" s="748"/>
      <c r="AC140" s="749"/>
      <c r="AD140" s="750"/>
      <c r="AE140" s="726"/>
      <c r="AI140" s="747"/>
      <c r="AJ140" s="176"/>
      <c r="AK140" s="182"/>
      <c r="AL140" s="182"/>
      <c r="AM140" s="182"/>
      <c r="AN140" s="182"/>
      <c r="AO140" s="182"/>
      <c r="AP140" s="182"/>
      <c r="AQ140" s="182"/>
      <c r="AR140" s="182"/>
      <c r="AS140" s="182"/>
    </row>
    <row r="141" ht="20.25" customHeight="1">
      <c r="A141" s="176"/>
      <c r="B141" s="752"/>
      <c r="C141" s="753" t="str">
        <f>$AN$2</f>
        <v>片岡農産組合長　久保田　要</v>
      </c>
      <c r="H141" s="754"/>
      <c r="I141" s="755"/>
      <c r="J141" s="756"/>
      <c r="K141" s="752"/>
      <c r="L141" s="753" t="s">
        <v>711</v>
      </c>
      <c r="P141" s="757"/>
      <c r="Q141" s="176"/>
      <c r="R141" s="706"/>
      <c r="S141" s="707"/>
      <c r="T141" s="751"/>
      <c r="U141" s="752"/>
      <c r="V141" s="753" t="s">
        <v>711</v>
      </c>
      <c r="AA141" s="754"/>
      <c r="AB141" s="755"/>
      <c r="AC141" s="756"/>
      <c r="AD141" s="752"/>
      <c r="AE141" s="753" t="s">
        <v>711</v>
      </c>
      <c r="AI141" s="757"/>
      <c r="AJ141" s="176"/>
      <c r="AK141" s="182"/>
      <c r="AL141" s="182"/>
      <c r="AM141" s="182"/>
      <c r="AN141" s="182"/>
      <c r="AO141" s="182"/>
      <c r="AP141" s="182"/>
      <c r="AQ141" s="182"/>
      <c r="AR141" s="182"/>
      <c r="AS141" s="182"/>
    </row>
    <row r="142" ht="20.25" customHeight="1">
      <c r="A142" s="176"/>
      <c r="B142" s="752"/>
      <c r="H142" s="754"/>
      <c r="I142" s="755"/>
      <c r="J142" s="756"/>
      <c r="K142" s="752"/>
      <c r="P142" s="757"/>
      <c r="Q142" s="176"/>
      <c r="R142" s="706"/>
      <c r="S142" s="707"/>
      <c r="T142" s="751"/>
      <c r="U142" s="752"/>
      <c r="AA142" s="754"/>
      <c r="AB142" s="755"/>
      <c r="AC142" s="756"/>
      <c r="AD142" s="752"/>
      <c r="AI142" s="757"/>
      <c r="AJ142" s="176"/>
      <c r="AK142" s="182"/>
      <c r="AL142" s="182"/>
      <c r="AM142" s="182"/>
      <c r="AN142" s="182"/>
      <c r="AO142" s="182"/>
      <c r="AP142" s="182"/>
      <c r="AQ142" s="182"/>
      <c r="AR142" s="182"/>
      <c r="AS142" s="182"/>
    </row>
    <row r="143" ht="20.25" customHeight="1">
      <c r="A143" s="176"/>
      <c r="B143" s="496"/>
      <c r="C143" s="497"/>
      <c r="D143" s="497"/>
      <c r="E143" s="497"/>
      <c r="F143" s="758"/>
      <c r="G143" s="497"/>
      <c r="H143" s="759"/>
      <c r="I143" s="706"/>
      <c r="J143" s="707"/>
      <c r="K143" s="496"/>
      <c r="L143" s="497"/>
      <c r="M143" s="497"/>
      <c r="N143" s="758"/>
      <c r="O143" s="497"/>
      <c r="P143" s="759"/>
      <c r="Q143" s="176"/>
      <c r="R143" s="706"/>
      <c r="S143" s="707"/>
      <c r="T143" s="176"/>
      <c r="U143" s="496"/>
      <c r="V143" s="497"/>
      <c r="W143" s="497"/>
      <c r="X143" s="497"/>
      <c r="Y143" s="758"/>
      <c r="Z143" s="497"/>
      <c r="AA143" s="759"/>
      <c r="AB143" s="706"/>
      <c r="AC143" s="707"/>
      <c r="AD143" s="496"/>
      <c r="AE143" s="497"/>
      <c r="AF143" s="497"/>
      <c r="AG143" s="758"/>
      <c r="AH143" s="497"/>
      <c r="AI143" s="759"/>
      <c r="AJ143" s="176"/>
      <c r="AK143" s="182"/>
      <c r="AL143" s="182"/>
      <c r="AM143" s="182"/>
      <c r="AN143" s="182"/>
      <c r="AO143" s="182"/>
      <c r="AP143" s="182"/>
      <c r="AQ143" s="182"/>
      <c r="AR143" s="182"/>
      <c r="AS143" s="182"/>
    </row>
    <row r="144" ht="26.25" customHeight="1">
      <c r="A144" s="176"/>
      <c r="B144" s="176"/>
      <c r="C144" s="176"/>
      <c r="D144" s="176"/>
      <c r="E144" s="176"/>
      <c r="F144" s="177"/>
      <c r="G144" s="176"/>
      <c r="H144" s="176"/>
      <c r="I144" s="176"/>
      <c r="J144" s="176"/>
      <c r="K144" s="176"/>
      <c r="L144" s="176"/>
      <c r="M144" s="176"/>
      <c r="N144" s="177"/>
      <c r="O144" s="176"/>
      <c r="P144" s="176"/>
      <c r="Q144" s="176"/>
      <c r="R144" s="706"/>
      <c r="S144" s="707"/>
      <c r="T144" s="176"/>
      <c r="U144" s="176"/>
      <c r="V144" s="176"/>
      <c r="W144" s="176"/>
      <c r="X144" s="176"/>
      <c r="Y144" s="177"/>
      <c r="Z144" s="176"/>
      <c r="AA144" s="176"/>
      <c r="AB144" s="176"/>
      <c r="AC144" s="176"/>
      <c r="AD144" s="176"/>
      <c r="AE144" s="176"/>
      <c r="AF144" s="176"/>
      <c r="AG144" s="177"/>
      <c r="AH144" s="176"/>
      <c r="AI144" s="176"/>
      <c r="AJ144" s="176"/>
      <c r="AK144" s="176"/>
      <c r="AL144" s="176"/>
      <c r="AM144" s="176"/>
      <c r="AN144" s="176"/>
      <c r="AO144" s="176"/>
      <c r="AP144" s="176"/>
      <c r="AQ144" s="176"/>
      <c r="AR144" s="176"/>
      <c r="AS144" s="176"/>
    </row>
    <row r="145" ht="26.25" customHeight="1">
      <c r="A145" s="176"/>
      <c r="B145" s="176"/>
      <c r="C145" s="176"/>
      <c r="D145" s="176"/>
      <c r="E145" s="176"/>
      <c r="F145" s="177"/>
      <c r="G145" s="176"/>
      <c r="H145" s="176"/>
      <c r="I145" s="706"/>
      <c r="J145" s="707"/>
      <c r="K145" s="176"/>
      <c r="L145" s="176"/>
      <c r="M145" s="176"/>
      <c r="N145" s="177"/>
      <c r="O145" s="176"/>
      <c r="P145" s="176"/>
      <c r="Q145" s="176"/>
      <c r="R145" s="706"/>
      <c r="S145" s="707"/>
      <c r="T145" s="176"/>
      <c r="U145" s="176"/>
      <c r="V145" s="176"/>
      <c r="W145" s="176"/>
      <c r="X145" s="176"/>
      <c r="Y145" s="177"/>
      <c r="Z145" s="176"/>
      <c r="AA145" s="176"/>
      <c r="AB145" s="176"/>
      <c r="AC145" s="176"/>
      <c r="AD145" s="176"/>
      <c r="AE145" s="176"/>
      <c r="AF145" s="176"/>
      <c r="AG145" s="177"/>
      <c r="AH145" s="176"/>
      <c r="AI145" s="176"/>
      <c r="AJ145" s="176"/>
      <c r="AK145" s="182"/>
      <c r="AL145" s="182"/>
      <c r="AM145" s="182"/>
      <c r="AN145" s="182"/>
      <c r="AO145" s="182"/>
      <c r="AP145" s="182"/>
      <c r="AQ145" s="182"/>
      <c r="AR145" s="182"/>
      <c r="AS145" s="182"/>
    </row>
    <row r="146" ht="20.25" customHeight="1">
      <c r="A146" s="176"/>
      <c r="B146" s="713" t="str">
        <f>IF(E153&lt;=0,$AL$2,$AL$1)</f>
        <v>道水割及び取水賦課金請求書</v>
      </c>
      <c r="C146" s="88"/>
      <c r="D146" s="88"/>
      <c r="E146" s="88"/>
      <c r="F146" s="88"/>
      <c r="G146" s="88"/>
      <c r="H146" s="66"/>
      <c r="I146" s="714"/>
      <c r="J146" s="707"/>
      <c r="K146" s="715" t="str">
        <f>IF(E153&lt;=0,$AL$4,$AL$3)</f>
        <v>道水割出不足金及び取水賦課金領収書</v>
      </c>
      <c r="L146" s="88"/>
      <c r="M146" s="88"/>
      <c r="N146" s="88"/>
      <c r="O146" s="88"/>
      <c r="P146" s="66"/>
      <c r="Q146" s="176"/>
      <c r="R146" s="706"/>
      <c r="S146" s="707"/>
      <c r="T146" s="176"/>
      <c r="U146" s="713" t="str">
        <f>IF(X153&lt;=0,$AL$2,$AL$1)</f>
        <v>道水割及び取水賦課金請求書</v>
      </c>
      <c r="V146" s="88"/>
      <c r="W146" s="88"/>
      <c r="X146" s="88"/>
      <c r="Y146" s="88"/>
      <c r="Z146" s="88"/>
      <c r="AA146" s="66"/>
      <c r="AB146" s="714"/>
      <c r="AC146" s="707"/>
      <c r="AD146" s="715" t="str">
        <f>IF(X153&lt;=0,$AL$4,$AL$3)</f>
        <v>道水割出不足金及び取水賦課金領収書</v>
      </c>
      <c r="AE146" s="88"/>
      <c r="AF146" s="88"/>
      <c r="AG146" s="88"/>
      <c r="AH146" s="88"/>
      <c r="AI146" s="66"/>
      <c r="AJ146" s="176"/>
      <c r="AK146" s="182"/>
      <c r="AL146" s="182"/>
      <c r="AM146" s="182"/>
      <c r="AN146" s="182"/>
      <c r="AO146" s="182"/>
      <c r="AP146" s="182"/>
      <c r="AQ146" s="182"/>
      <c r="AR146" s="182"/>
      <c r="AS146" s="182"/>
    </row>
    <row r="147" ht="20.25" customHeight="1">
      <c r="A147" s="176"/>
      <c r="B147" s="639"/>
      <c r="H147" s="78"/>
      <c r="I147" s="706"/>
      <c r="J147" s="707"/>
      <c r="K147" s="639"/>
      <c r="P147" s="78"/>
      <c r="Q147" s="176"/>
      <c r="R147" s="706"/>
      <c r="S147" s="707"/>
      <c r="T147" s="176"/>
      <c r="U147" s="639"/>
      <c r="AA147" s="78"/>
      <c r="AB147" s="706"/>
      <c r="AC147" s="707"/>
      <c r="AD147" s="639"/>
      <c r="AI147" s="78"/>
      <c r="AJ147" s="176"/>
      <c r="AK147" s="182"/>
      <c r="AL147" s="182"/>
      <c r="AM147" s="182"/>
      <c r="AN147" s="182"/>
      <c r="AO147" s="182"/>
      <c r="AP147" s="182"/>
      <c r="AQ147" s="182"/>
      <c r="AR147" s="182"/>
      <c r="AS147" s="182"/>
    </row>
    <row r="148" ht="20.25" customHeight="1">
      <c r="A148" s="176"/>
      <c r="B148" s="339"/>
      <c r="C148" s="176"/>
      <c r="D148" s="725" t="str">
        <f>'R08賦集'!C83</f>
        <v>小澤　博</v>
      </c>
      <c r="E148" s="109"/>
      <c r="F148" s="726" t="s">
        <v>537</v>
      </c>
      <c r="H148" s="727"/>
      <c r="I148" s="706"/>
      <c r="J148" s="707"/>
      <c r="K148" s="339"/>
      <c r="L148" s="725" t="str">
        <f>D148</f>
        <v>小澤　博</v>
      </c>
      <c r="M148" s="109"/>
      <c r="N148" s="726" t="s">
        <v>537</v>
      </c>
      <c r="P148" s="727"/>
      <c r="Q148" s="176"/>
      <c r="R148" s="706"/>
      <c r="S148" s="707"/>
      <c r="T148" s="176"/>
      <c r="U148" s="339"/>
      <c r="V148" s="176"/>
      <c r="W148" s="725" t="str">
        <f>'R08賦集'!C107</f>
        <v>宮川 源三</v>
      </c>
      <c r="X148" s="109"/>
      <c r="Y148" s="726" t="s">
        <v>537</v>
      </c>
      <c r="AA148" s="727"/>
      <c r="AB148" s="706"/>
      <c r="AC148" s="707"/>
      <c r="AD148" s="339"/>
      <c r="AE148" s="725" t="str">
        <f>W148</f>
        <v>宮川 源三</v>
      </c>
      <c r="AF148" s="109"/>
      <c r="AG148" s="726" t="s">
        <v>537</v>
      </c>
      <c r="AI148" s="727"/>
      <c r="AJ148" s="176"/>
      <c r="AK148" s="182"/>
      <c r="AL148" s="182"/>
      <c r="AM148" s="182"/>
      <c r="AN148" s="182"/>
      <c r="AO148" s="182"/>
      <c r="AP148" s="182"/>
      <c r="AQ148" s="182"/>
      <c r="AR148" s="182"/>
      <c r="AS148" s="182"/>
    </row>
    <row r="149" ht="20.25" customHeight="1">
      <c r="A149" s="176"/>
      <c r="B149" s="339"/>
      <c r="C149" s="176"/>
      <c r="D149" s="519"/>
      <c r="E149" s="519"/>
      <c r="F149" s="731"/>
      <c r="G149" s="519"/>
      <c r="H149" s="727"/>
      <c r="I149" s="706"/>
      <c r="J149" s="707"/>
      <c r="K149" s="339"/>
      <c r="L149" s="176"/>
      <c r="M149" s="176"/>
      <c r="N149" s="177"/>
      <c r="O149" s="176"/>
      <c r="P149" s="727"/>
      <c r="Q149" s="176"/>
      <c r="R149" s="706"/>
      <c r="S149" s="707"/>
      <c r="T149" s="176"/>
      <c r="U149" s="339"/>
      <c r="V149" s="176"/>
      <c r="W149" s="519"/>
      <c r="X149" s="519"/>
      <c r="Y149" s="731"/>
      <c r="Z149" s="519"/>
      <c r="AA149" s="727"/>
      <c r="AB149" s="706"/>
      <c r="AC149" s="707"/>
      <c r="AD149" s="339"/>
      <c r="AE149" s="176"/>
      <c r="AF149" s="176"/>
      <c r="AG149" s="177"/>
      <c r="AH149" s="176"/>
      <c r="AI149" s="727"/>
      <c r="AJ149" s="176"/>
      <c r="AK149" s="182"/>
      <c r="AL149" s="182"/>
      <c r="AM149" s="182"/>
      <c r="AN149" s="182"/>
      <c r="AO149" s="182"/>
      <c r="AP149" s="182"/>
      <c r="AQ149" s="182"/>
      <c r="AR149" s="182"/>
      <c r="AS149" s="182"/>
    </row>
    <row r="150" ht="20.25" customHeight="1">
      <c r="A150" s="176"/>
      <c r="B150" s="339"/>
      <c r="C150" s="176"/>
      <c r="D150" s="735" t="s">
        <v>345</v>
      </c>
      <c r="E150" s="736" t="str">
        <f>'R08賦集'!Q83</f>
        <v>1,310</v>
      </c>
      <c r="F150" s="737" t="s">
        <v>706</v>
      </c>
      <c r="G150" s="176"/>
      <c r="H150" s="727"/>
      <c r="I150" s="706"/>
      <c r="J150" s="707"/>
      <c r="K150" s="339"/>
      <c r="L150" s="176"/>
      <c r="M150" s="176"/>
      <c r="N150" s="177"/>
      <c r="O150" s="176"/>
      <c r="P150" s="727"/>
      <c r="Q150" s="176"/>
      <c r="R150" s="706"/>
      <c r="S150" s="707"/>
      <c r="T150" s="176"/>
      <c r="U150" s="339"/>
      <c r="V150" s="176"/>
      <c r="W150" s="735" t="s">
        <v>345</v>
      </c>
      <c r="X150" s="736" t="str">
        <f>'R08賦集'!Q107</f>
        <v>3,520</v>
      </c>
      <c r="Y150" s="737" t="s">
        <v>706</v>
      </c>
      <c r="Z150" s="176"/>
      <c r="AA150" s="727"/>
      <c r="AB150" s="706"/>
      <c r="AC150" s="707"/>
      <c r="AD150" s="339"/>
      <c r="AE150" s="176"/>
      <c r="AF150" s="176"/>
      <c r="AG150" s="177"/>
      <c r="AH150" s="176"/>
      <c r="AI150" s="727"/>
      <c r="AJ150" s="176"/>
      <c r="AK150" s="182"/>
      <c r="AL150" s="182"/>
      <c r="AM150" s="182"/>
      <c r="AN150" s="182"/>
      <c r="AO150" s="182"/>
      <c r="AP150" s="182"/>
      <c r="AQ150" s="182"/>
      <c r="AR150" s="182"/>
      <c r="AS150" s="182"/>
    </row>
    <row r="151" ht="20.25" customHeight="1">
      <c r="A151" s="176"/>
      <c r="B151" s="339"/>
      <c r="C151" s="176"/>
      <c r="D151" s="735" t="s">
        <v>707</v>
      </c>
      <c r="E151" s="736" t="str">
        <f>'R08賦集'!S83</f>
        <v>10,970</v>
      </c>
      <c r="F151" s="737" t="s">
        <v>706</v>
      </c>
      <c r="G151" s="176"/>
      <c r="H151" s="727"/>
      <c r="I151" s="706"/>
      <c r="J151" s="707"/>
      <c r="K151" s="339"/>
      <c r="L151" s="176"/>
      <c r="M151" s="176"/>
      <c r="N151" s="177"/>
      <c r="O151" s="176"/>
      <c r="P151" s="727"/>
      <c r="Q151" s="176"/>
      <c r="R151" s="706"/>
      <c r="S151" s="707"/>
      <c r="T151" s="176"/>
      <c r="U151" s="339"/>
      <c r="V151" s="176"/>
      <c r="W151" s="735" t="s">
        <v>707</v>
      </c>
      <c r="X151" s="736" t="str">
        <f>'R08賦集'!S107</f>
        <v>-6,880</v>
      </c>
      <c r="Y151" s="737" t="s">
        <v>706</v>
      </c>
      <c r="Z151" s="176"/>
      <c r="AA151" s="727"/>
      <c r="AB151" s="706"/>
      <c r="AC151" s="707"/>
      <c r="AD151" s="339"/>
      <c r="AE151" s="176"/>
      <c r="AF151" s="176"/>
      <c r="AG151" s="177"/>
      <c r="AH151" s="176"/>
      <c r="AI151" s="727"/>
      <c r="AJ151" s="176"/>
      <c r="AK151" s="182"/>
      <c r="AL151" s="182"/>
      <c r="AM151" s="182"/>
      <c r="AN151" s="182"/>
      <c r="AO151" s="182"/>
      <c r="AP151" s="182"/>
      <c r="AQ151" s="182"/>
      <c r="AR151" s="182"/>
      <c r="AS151" s="182"/>
    </row>
    <row r="152" ht="20.25" customHeight="1">
      <c r="A152" s="176"/>
      <c r="B152" s="339"/>
      <c r="C152" s="176"/>
      <c r="D152" s="735" t="s">
        <v>708</v>
      </c>
      <c r="E152" s="739" t="str">
        <f>'R08賦集'!W83</f>
        <v>9,730</v>
      </c>
      <c r="F152" s="737" t="s">
        <v>706</v>
      </c>
      <c r="G152" s="176"/>
      <c r="H152" s="727"/>
      <c r="I152" s="706"/>
      <c r="J152" s="707"/>
      <c r="K152" s="339"/>
      <c r="L152" s="740" t="s">
        <v>709</v>
      </c>
      <c r="M152" s="741" t="str">
        <f>E153</f>
        <v>22,010</v>
      </c>
      <c r="N152" s="742" t="s">
        <v>706</v>
      </c>
      <c r="O152" s="109"/>
      <c r="P152" s="743"/>
      <c r="Q152" s="176"/>
      <c r="R152" s="706"/>
      <c r="S152" s="707"/>
      <c r="T152" s="176"/>
      <c r="U152" s="339"/>
      <c r="V152" s="176"/>
      <c r="W152" s="735" t="s">
        <v>708</v>
      </c>
      <c r="X152" s="739" t="str">
        <f>'R08賦集'!W107</f>
        <v>14,120</v>
      </c>
      <c r="Y152" s="737" t="s">
        <v>706</v>
      </c>
      <c r="Z152" s="176"/>
      <c r="AA152" s="727"/>
      <c r="AB152" s="706"/>
      <c r="AC152" s="707"/>
      <c r="AD152" s="339"/>
      <c r="AE152" s="740" t="s">
        <v>709</v>
      </c>
      <c r="AF152" s="741" t="str">
        <f>X153</f>
        <v>10,760</v>
      </c>
      <c r="AG152" s="742" t="s">
        <v>706</v>
      </c>
      <c r="AH152" s="109"/>
      <c r="AI152" s="743"/>
      <c r="AJ152" s="176"/>
      <c r="AK152" s="182"/>
      <c r="AL152" s="182"/>
      <c r="AM152" s="182"/>
      <c r="AN152" s="182"/>
      <c r="AO152" s="182"/>
      <c r="AP152" s="182"/>
      <c r="AQ152" s="182"/>
      <c r="AR152" s="182"/>
      <c r="AS152" s="182"/>
    </row>
    <row r="153" ht="20.25" customHeight="1">
      <c r="A153" s="176"/>
      <c r="B153" s="339"/>
      <c r="C153" s="176"/>
      <c r="D153" s="735" t="s">
        <v>710</v>
      </c>
      <c r="E153" s="744" t="str">
        <f>'R08賦集'!X83</f>
        <v>22,010</v>
      </c>
      <c r="F153" s="737" t="s">
        <v>706</v>
      </c>
      <c r="G153" s="176"/>
      <c r="H153" s="727"/>
      <c r="I153" s="706"/>
      <c r="J153" s="707"/>
      <c r="K153" s="339"/>
      <c r="L153" s="176"/>
      <c r="M153" s="176"/>
      <c r="N153" s="177"/>
      <c r="O153" s="176"/>
      <c r="P153" s="727"/>
      <c r="Q153" s="176"/>
      <c r="R153" s="706"/>
      <c r="S153" s="707"/>
      <c r="T153" s="176"/>
      <c r="U153" s="339"/>
      <c r="V153" s="176"/>
      <c r="W153" s="735" t="s">
        <v>710</v>
      </c>
      <c r="X153" s="744" t="str">
        <f>'R08賦集'!X107</f>
        <v>10,760</v>
      </c>
      <c r="Y153" s="737" t="s">
        <v>706</v>
      </c>
      <c r="Z153" s="176"/>
      <c r="AA153" s="727"/>
      <c r="AB153" s="706"/>
      <c r="AC153" s="707"/>
      <c r="AD153" s="339"/>
      <c r="AE153" s="176"/>
      <c r="AF153" s="176"/>
      <c r="AG153" s="177"/>
      <c r="AH153" s="176"/>
      <c r="AI153" s="727"/>
      <c r="AJ153" s="176"/>
      <c r="AK153" s="182"/>
      <c r="AL153" s="182"/>
      <c r="AM153" s="182"/>
      <c r="AN153" s="182"/>
      <c r="AO153" s="182"/>
      <c r="AP153" s="182"/>
      <c r="AQ153" s="182"/>
      <c r="AR153" s="182"/>
      <c r="AS153" s="182"/>
    </row>
    <row r="154" ht="20.25" customHeight="1">
      <c r="A154" s="176"/>
      <c r="B154" s="339"/>
      <c r="C154" s="745" t="str">
        <f>$AP$2</f>
        <v>　上記金額を令和08年度の賦課金として、令和08年４月末日迄に納入願います。</v>
      </c>
      <c r="G154" s="176"/>
      <c r="H154" s="727"/>
      <c r="I154" s="706"/>
      <c r="J154" s="707"/>
      <c r="K154" s="339"/>
      <c r="L154" s="745" t="str">
        <f>$AQ$2</f>
        <v>　上記金額を令和08年度の賦課金として領収いたしました。</v>
      </c>
      <c r="P154" s="727"/>
      <c r="Q154" s="176"/>
      <c r="R154" s="706"/>
      <c r="S154" s="707"/>
      <c r="T154" s="176"/>
      <c r="U154" s="339"/>
      <c r="V154" s="745" t="str">
        <f>$AP$2</f>
        <v>　上記金額を令和08年度の賦課金として、令和08年４月末日迄に納入願います。</v>
      </c>
      <c r="Z154" s="176"/>
      <c r="AA154" s="727"/>
      <c r="AB154" s="706"/>
      <c r="AC154" s="707"/>
      <c r="AD154" s="339"/>
      <c r="AE154" s="745" t="str">
        <f>$AQ$2</f>
        <v>　上記金額を令和08年度の賦課金として領収いたしました。</v>
      </c>
      <c r="AI154" s="727"/>
      <c r="AJ154" s="176"/>
      <c r="AK154" s="182"/>
      <c r="AL154" s="182"/>
      <c r="AM154" s="182"/>
      <c r="AN154" s="182"/>
      <c r="AO154" s="182"/>
      <c r="AP154" s="182"/>
      <c r="AQ154" s="182"/>
      <c r="AR154" s="182"/>
      <c r="AS154" s="182"/>
    </row>
    <row r="155" ht="20.25" customHeight="1">
      <c r="A155" s="176"/>
      <c r="B155" s="339"/>
      <c r="G155" s="176"/>
      <c r="H155" s="727"/>
      <c r="I155" s="706"/>
      <c r="J155" s="707"/>
      <c r="K155" s="339"/>
      <c r="P155" s="727"/>
      <c r="Q155" s="176"/>
      <c r="R155" s="706"/>
      <c r="S155" s="707"/>
      <c r="T155" s="176"/>
      <c r="U155" s="339"/>
      <c r="Z155" s="176"/>
      <c r="AA155" s="727"/>
      <c r="AB155" s="706"/>
      <c r="AC155" s="707"/>
      <c r="AD155" s="339"/>
      <c r="AI155" s="727"/>
      <c r="AJ155" s="176"/>
      <c r="AK155" s="182"/>
      <c r="AL155" s="182"/>
      <c r="AM155" s="182"/>
      <c r="AN155" s="182"/>
      <c r="AO155" s="182"/>
      <c r="AP155" s="182"/>
      <c r="AQ155" s="182"/>
      <c r="AR155" s="182"/>
      <c r="AS155" s="182"/>
    </row>
    <row r="156" ht="20.25" customHeight="1">
      <c r="A156" s="176"/>
      <c r="B156" s="339"/>
      <c r="G156" s="176"/>
      <c r="H156" s="727"/>
      <c r="I156" s="706"/>
      <c r="J156" s="707"/>
      <c r="K156" s="339"/>
      <c r="P156" s="727"/>
      <c r="Q156" s="176"/>
      <c r="R156" s="706"/>
      <c r="S156" s="707"/>
      <c r="T156" s="176"/>
      <c r="U156" s="339"/>
      <c r="Z156" s="176"/>
      <c r="AA156" s="727"/>
      <c r="AB156" s="706"/>
      <c r="AC156" s="707"/>
      <c r="AD156" s="339"/>
      <c r="AI156" s="727"/>
      <c r="AJ156" s="176"/>
      <c r="AK156" s="182"/>
      <c r="AL156" s="182"/>
      <c r="AM156" s="182"/>
      <c r="AN156" s="182"/>
      <c r="AO156" s="182"/>
      <c r="AP156" s="182"/>
      <c r="AQ156" s="182"/>
      <c r="AR156" s="182"/>
      <c r="AS156" s="182"/>
    </row>
    <row r="157" ht="20.25" customHeight="1">
      <c r="A157" s="176"/>
      <c r="B157" s="339"/>
      <c r="G157" s="176"/>
      <c r="H157" s="727"/>
      <c r="I157" s="706"/>
      <c r="J157" s="707"/>
      <c r="K157" s="339"/>
      <c r="P157" s="727"/>
      <c r="Q157" s="176"/>
      <c r="R157" s="706"/>
      <c r="S157" s="707"/>
      <c r="T157" s="176"/>
      <c r="U157" s="339"/>
      <c r="Z157" s="176"/>
      <c r="AA157" s="727"/>
      <c r="AB157" s="706"/>
      <c r="AC157" s="707"/>
      <c r="AD157" s="339"/>
      <c r="AI157" s="727"/>
      <c r="AJ157" s="176"/>
      <c r="AK157" s="182"/>
      <c r="AL157" s="182"/>
      <c r="AM157" s="182"/>
      <c r="AN157" s="182"/>
      <c r="AO157" s="182"/>
      <c r="AP157" s="182"/>
      <c r="AQ157" s="182"/>
      <c r="AR157" s="182"/>
      <c r="AS157" s="182"/>
    </row>
    <row r="158" ht="20.25" customHeight="1">
      <c r="A158" s="176"/>
      <c r="B158" s="339"/>
      <c r="C158" s="746" t="str">
        <f>$AP$3</f>
        <v>令和08年　4　月　   日</v>
      </c>
      <c r="H158" s="747"/>
      <c r="I158" s="748"/>
      <c r="J158" s="749"/>
      <c r="K158" s="750"/>
      <c r="L158" s="726"/>
      <c r="P158" s="747"/>
      <c r="Q158" s="176"/>
      <c r="R158" s="706"/>
      <c r="S158" s="707"/>
      <c r="T158" s="176"/>
      <c r="U158" s="339"/>
      <c r="V158" s="746" t="str">
        <f>$AP$3</f>
        <v>令和08年　4　月　   日</v>
      </c>
      <c r="AA158" s="747"/>
      <c r="AB158" s="748"/>
      <c r="AC158" s="749"/>
      <c r="AD158" s="750"/>
      <c r="AE158" s="726"/>
      <c r="AI158" s="747"/>
      <c r="AJ158" s="176"/>
      <c r="AK158" s="182"/>
      <c r="AL158" s="182"/>
      <c r="AM158" s="182"/>
      <c r="AN158" s="182"/>
      <c r="AO158" s="182"/>
      <c r="AP158" s="182"/>
      <c r="AQ158" s="182"/>
      <c r="AR158" s="182"/>
      <c r="AS158" s="182"/>
    </row>
    <row r="159" ht="20.25" customHeight="1">
      <c r="A159" s="176"/>
      <c r="B159" s="752"/>
      <c r="C159" s="753" t="str">
        <f>$AN$2</f>
        <v>片岡農産組合長　久保田　要</v>
      </c>
      <c r="H159" s="754"/>
      <c r="I159" s="755"/>
      <c r="J159" s="756"/>
      <c r="K159" s="752"/>
      <c r="L159" s="753" t="s">
        <v>711</v>
      </c>
      <c r="P159" s="757"/>
      <c r="Q159" s="176"/>
      <c r="R159" s="706"/>
      <c r="S159" s="707"/>
      <c r="T159" s="751"/>
      <c r="U159" s="752"/>
      <c r="V159" s="753" t="s">
        <v>711</v>
      </c>
      <c r="AA159" s="754"/>
      <c r="AB159" s="755"/>
      <c r="AC159" s="756"/>
      <c r="AD159" s="752"/>
      <c r="AE159" s="753" t="s">
        <v>711</v>
      </c>
      <c r="AI159" s="757"/>
      <c r="AJ159" s="176"/>
      <c r="AK159" s="182"/>
      <c r="AL159" s="182"/>
      <c r="AM159" s="182"/>
      <c r="AN159" s="182"/>
      <c r="AO159" s="182"/>
      <c r="AP159" s="182"/>
      <c r="AQ159" s="182"/>
      <c r="AR159" s="182"/>
      <c r="AS159" s="182"/>
    </row>
    <row r="160" ht="20.25" customHeight="1">
      <c r="A160" s="176"/>
      <c r="B160" s="752"/>
      <c r="H160" s="754"/>
      <c r="I160" s="755"/>
      <c r="J160" s="756"/>
      <c r="K160" s="752"/>
      <c r="P160" s="757"/>
      <c r="Q160" s="176"/>
      <c r="R160" s="706"/>
      <c r="S160" s="707"/>
      <c r="T160" s="751"/>
      <c r="U160" s="752"/>
      <c r="AA160" s="754"/>
      <c r="AB160" s="755"/>
      <c r="AC160" s="756"/>
      <c r="AD160" s="752"/>
      <c r="AI160" s="757"/>
      <c r="AJ160" s="176"/>
      <c r="AK160" s="182"/>
      <c r="AL160" s="182"/>
      <c r="AM160" s="182"/>
      <c r="AN160" s="182"/>
      <c r="AO160" s="182"/>
      <c r="AP160" s="182"/>
      <c r="AQ160" s="182"/>
      <c r="AR160" s="182"/>
      <c r="AS160" s="182"/>
    </row>
    <row r="161" ht="20.25" customHeight="1">
      <c r="A161" s="176"/>
      <c r="B161" s="496"/>
      <c r="C161" s="497"/>
      <c r="D161" s="497"/>
      <c r="E161" s="497"/>
      <c r="F161" s="758"/>
      <c r="G161" s="497"/>
      <c r="H161" s="759"/>
      <c r="I161" s="706"/>
      <c r="J161" s="707"/>
      <c r="K161" s="496"/>
      <c r="L161" s="497"/>
      <c r="M161" s="497"/>
      <c r="N161" s="758"/>
      <c r="O161" s="497"/>
      <c r="P161" s="759"/>
      <c r="Q161" s="176"/>
      <c r="R161" s="706"/>
      <c r="S161" s="707"/>
      <c r="T161" s="176"/>
      <c r="U161" s="496"/>
      <c r="V161" s="497"/>
      <c r="W161" s="497"/>
      <c r="X161" s="497"/>
      <c r="Y161" s="758"/>
      <c r="Z161" s="497"/>
      <c r="AA161" s="759"/>
      <c r="AB161" s="706"/>
      <c r="AC161" s="707"/>
      <c r="AD161" s="496"/>
      <c r="AE161" s="497"/>
      <c r="AF161" s="497"/>
      <c r="AG161" s="758"/>
      <c r="AH161" s="497"/>
      <c r="AI161" s="759"/>
      <c r="AJ161" s="176"/>
      <c r="AK161" s="182"/>
      <c r="AL161" s="182"/>
      <c r="AM161" s="182"/>
      <c r="AN161" s="182"/>
      <c r="AO161" s="182"/>
      <c r="AP161" s="182"/>
      <c r="AQ161" s="182"/>
      <c r="AR161" s="182"/>
      <c r="AS161" s="182"/>
    </row>
    <row r="162" ht="28.5" customHeight="1">
      <c r="A162" s="176"/>
      <c r="B162" s="497"/>
      <c r="C162" s="497"/>
      <c r="D162" s="497"/>
      <c r="E162" s="497"/>
      <c r="F162" s="758"/>
      <c r="G162" s="497"/>
      <c r="H162" s="497"/>
      <c r="I162" s="760"/>
      <c r="J162" s="761"/>
      <c r="K162" s="497"/>
      <c r="L162" s="497"/>
      <c r="M162" s="497"/>
      <c r="N162" s="758"/>
      <c r="O162" s="497"/>
      <c r="P162" s="497"/>
      <c r="Q162" s="176"/>
      <c r="R162" s="706"/>
      <c r="S162" s="707"/>
      <c r="T162" s="176"/>
      <c r="U162" s="497"/>
      <c r="V162" s="497"/>
      <c r="W162" s="497"/>
      <c r="X162" s="497"/>
      <c r="Y162" s="758"/>
      <c r="Z162" s="497"/>
      <c r="AA162" s="497"/>
      <c r="AB162" s="760"/>
      <c r="AC162" s="761"/>
      <c r="AD162" s="497"/>
      <c r="AE162" s="497"/>
      <c r="AF162" s="497"/>
      <c r="AG162" s="758"/>
      <c r="AH162" s="497"/>
      <c r="AI162" s="497"/>
      <c r="AJ162" s="176"/>
      <c r="AK162" s="182"/>
      <c r="AL162" s="182"/>
      <c r="AM162" s="182"/>
      <c r="AN162" s="182"/>
      <c r="AO162" s="182"/>
      <c r="AP162" s="182"/>
      <c r="AQ162" s="182"/>
      <c r="AR162" s="182"/>
      <c r="AS162" s="182"/>
    </row>
    <row r="163" ht="28.5" customHeight="1">
      <c r="A163" s="176"/>
      <c r="B163" s="176"/>
      <c r="C163" s="176"/>
      <c r="D163" s="176"/>
      <c r="E163" s="176"/>
      <c r="F163" s="177"/>
      <c r="G163" s="176"/>
      <c r="H163" s="176"/>
      <c r="I163" s="706"/>
      <c r="J163" s="707"/>
      <c r="K163" s="176"/>
      <c r="L163" s="176"/>
      <c r="M163" s="176"/>
      <c r="N163" s="177"/>
      <c r="O163" s="176"/>
      <c r="P163" s="176"/>
      <c r="Q163" s="176"/>
      <c r="R163" s="706"/>
      <c r="S163" s="707"/>
      <c r="T163" s="176"/>
      <c r="U163" s="176"/>
      <c r="V163" s="176"/>
      <c r="W163" s="176"/>
      <c r="X163" s="176"/>
      <c r="Y163" s="177"/>
      <c r="Z163" s="176"/>
      <c r="AA163" s="176"/>
      <c r="AB163" s="706"/>
      <c r="AC163" s="707"/>
      <c r="AD163" s="176"/>
      <c r="AE163" s="176"/>
      <c r="AF163" s="176"/>
      <c r="AG163" s="177"/>
      <c r="AH163" s="176"/>
      <c r="AI163" s="176"/>
      <c r="AJ163" s="176"/>
      <c r="AK163" s="182"/>
      <c r="AL163" s="182"/>
      <c r="AM163" s="182"/>
      <c r="AN163" s="182"/>
      <c r="AO163" s="182"/>
      <c r="AP163" s="182"/>
      <c r="AQ163" s="182"/>
      <c r="AR163" s="182"/>
      <c r="AS163" s="182"/>
    </row>
    <row r="164" ht="20.25" customHeight="1">
      <c r="A164" s="176"/>
      <c r="B164" s="713" t="str">
        <f>IF(E171&lt;=0,$AL$2,$AL$1)</f>
        <v>道水割及び取水賦課金請求書</v>
      </c>
      <c r="C164" s="88"/>
      <c r="D164" s="88"/>
      <c r="E164" s="88"/>
      <c r="F164" s="88"/>
      <c r="G164" s="88"/>
      <c r="H164" s="66"/>
      <c r="I164" s="714"/>
      <c r="J164" s="707"/>
      <c r="K164" s="715" t="str">
        <f>IF(E171&lt;=0,$AL$4,$AL$3)</f>
        <v>道水割出不足金及び取水賦課金領収書</v>
      </c>
      <c r="L164" s="88"/>
      <c r="M164" s="88"/>
      <c r="N164" s="88"/>
      <c r="O164" s="88"/>
      <c r="P164" s="66"/>
      <c r="Q164" s="176"/>
      <c r="R164" s="706"/>
      <c r="S164" s="707"/>
      <c r="T164" s="176"/>
      <c r="U164" s="713" t="str">
        <f>IF(X171&lt;=0,$AL$2,$AL$1)</f>
        <v>道水割及び取水賦課金請求書</v>
      </c>
      <c r="V164" s="88"/>
      <c r="W164" s="88"/>
      <c r="X164" s="88"/>
      <c r="Y164" s="88"/>
      <c r="Z164" s="88"/>
      <c r="AA164" s="66"/>
      <c r="AB164" s="714"/>
      <c r="AC164" s="707"/>
      <c r="AD164" s="715" t="str">
        <f>IF(X171&lt;=0,$AL$4,$AL$3)</f>
        <v>道水割出不足金及び取水賦課金領収書</v>
      </c>
      <c r="AE164" s="88"/>
      <c r="AF164" s="88"/>
      <c r="AG164" s="88"/>
      <c r="AH164" s="88"/>
      <c r="AI164" s="66"/>
      <c r="AJ164" s="176"/>
      <c r="AK164" s="182"/>
      <c r="AL164" s="182"/>
      <c r="AM164" s="182"/>
      <c r="AN164" s="182"/>
      <c r="AO164" s="182"/>
      <c r="AP164" s="182"/>
      <c r="AQ164" s="182"/>
      <c r="AR164" s="182"/>
      <c r="AS164" s="182"/>
    </row>
    <row r="165" ht="20.25" customHeight="1">
      <c r="A165" s="176"/>
      <c r="B165" s="639"/>
      <c r="H165" s="78"/>
      <c r="I165" s="706"/>
      <c r="J165" s="707"/>
      <c r="K165" s="639"/>
      <c r="P165" s="78"/>
      <c r="Q165" s="176"/>
      <c r="R165" s="706"/>
      <c r="S165" s="707"/>
      <c r="T165" s="176"/>
      <c r="U165" s="639"/>
      <c r="AA165" s="78"/>
      <c r="AB165" s="706"/>
      <c r="AC165" s="707"/>
      <c r="AD165" s="639"/>
      <c r="AI165" s="78"/>
      <c r="AJ165" s="176"/>
      <c r="AK165" s="182"/>
      <c r="AL165" s="182"/>
      <c r="AM165" s="182"/>
      <c r="AN165" s="182"/>
      <c r="AO165" s="182"/>
      <c r="AP165" s="182"/>
      <c r="AQ165" s="182"/>
      <c r="AR165" s="182"/>
      <c r="AS165" s="182"/>
    </row>
    <row r="166" ht="20.25" customHeight="1">
      <c r="A166" s="176"/>
      <c r="B166" s="339"/>
      <c r="C166" s="176"/>
      <c r="D166" s="725" t="str">
        <f>'R08賦集'!C84</f>
        <v>小澤 トヨ</v>
      </c>
      <c r="E166" s="109"/>
      <c r="F166" s="726" t="s">
        <v>537</v>
      </c>
      <c r="H166" s="727"/>
      <c r="I166" s="706"/>
      <c r="J166" s="707"/>
      <c r="K166" s="339"/>
      <c r="L166" s="725" t="str">
        <f>D166</f>
        <v>小澤 トヨ</v>
      </c>
      <c r="M166" s="109"/>
      <c r="N166" s="726" t="s">
        <v>537</v>
      </c>
      <c r="P166" s="727"/>
      <c r="Q166" s="176"/>
      <c r="R166" s="706"/>
      <c r="S166" s="707"/>
      <c r="T166" s="176"/>
      <c r="U166" s="339"/>
      <c r="V166" s="176"/>
      <c r="W166" s="725" t="str">
        <f>'R08賦集'!C108</f>
        <v>宮川 浩二</v>
      </c>
      <c r="X166" s="109"/>
      <c r="Y166" s="726" t="s">
        <v>537</v>
      </c>
      <c r="AA166" s="727"/>
      <c r="AB166" s="706"/>
      <c r="AC166" s="707"/>
      <c r="AD166" s="339"/>
      <c r="AE166" s="725" t="str">
        <f>W166</f>
        <v>宮川 浩二</v>
      </c>
      <c r="AF166" s="109"/>
      <c r="AG166" s="726" t="s">
        <v>537</v>
      </c>
      <c r="AI166" s="727"/>
      <c r="AJ166" s="176"/>
      <c r="AK166" s="182"/>
      <c r="AL166" s="182"/>
      <c r="AM166" s="182"/>
      <c r="AN166" s="182"/>
      <c r="AO166" s="182"/>
      <c r="AP166" s="182"/>
      <c r="AQ166" s="182"/>
      <c r="AR166" s="182"/>
      <c r="AS166" s="182"/>
    </row>
    <row r="167" ht="20.25" customHeight="1">
      <c r="A167" s="176"/>
      <c r="B167" s="339"/>
      <c r="C167" s="176"/>
      <c r="D167" s="519"/>
      <c r="E167" s="519"/>
      <c r="F167" s="731"/>
      <c r="G167" s="519"/>
      <c r="H167" s="727"/>
      <c r="I167" s="706"/>
      <c r="J167" s="707"/>
      <c r="K167" s="339"/>
      <c r="L167" s="176"/>
      <c r="M167" s="176"/>
      <c r="N167" s="177"/>
      <c r="O167" s="176"/>
      <c r="P167" s="727"/>
      <c r="Q167" s="176"/>
      <c r="R167" s="706"/>
      <c r="S167" s="707"/>
      <c r="T167" s="176"/>
      <c r="U167" s="339"/>
      <c r="V167" s="176"/>
      <c r="W167" s="519"/>
      <c r="X167" s="519"/>
      <c r="Y167" s="731"/>
      <c r="Z167" s="519"/>
      <c r="AA167" s="727"/>
      <c r="AB167" s="706"/>
      <c r="AC167" s="707"/>
      <c r="AD167" s="339"/>
      <c r="AE167" s="176"/>
      <c r="AF167" s="176"/>
      <c r="AG167" s="177"/>
      <c r="AH167" s="176"/>
      <c r="AI167" s="727"/>
      <c r="AJ167" s="176"/>
      <c r="AK167" s="182"/>
      <c r="AL167" s="182"/>
      <c r="AM167" s="182"/>
      <c r="AN167" s="182"/>
      <c r="AO167" s="182"/>
      <c r="AP167" s="182"/>
      <c r="AQ167" s="182"/>
      <c r="AR167" s="182"/>
      <c r="AS167" s="182"/>
    </row>
    <row r="168" ht="20.25" customHeight="1">
      <c r="A168" s="176"/>
      <c r="B168" s="339"/>
      <c r="C168" s="176"/>
      <c r="D168" s="735" t="s">
        <v>345</v>
      </c>
      <c r="E168" s="736" t="str">
        <f>'R08賦集'!Q84</f>
        <v>0</v>
      </c>
      <c r="F168" s="737" t="s">
        <v>706</v>
      </c>
      <c r="G168" s="176"/>
      <c r="H168" s="727"/>
      <c r="I168" s="706"/>
      <c r="J168" s="707"/>
      <c r="K168" s="339"/>
      <c r="L168" s="176"/>
      <c r="M168" s="176"/>
      <c r="N168" s="177"/>
      <c r="O168" s="176"/>
      <c r="P168" s="727"/>
      <c r="Q168" s="176"/>
      <c r="R168" s="706"/>
      <c r="S168" s="707"/>
      <c r="T168" s="176"/>
      <c r="U168" s="339"/>
      <c r="V168" s="176"/>
      <c r="W168" s="735" t="s">
        <v>345</v>
      </c>
      <c r="X168" s="736" t="str">
        <f>'R08賦集'!Q108</f>
        <v>270</v>
      </c>
      <c r="Y168" s="737" t="s">
        <v>706</v>
      </c>
      <c r="Z168" s="176"/>
      <c r="AA168" s="727"/>
      <c r="AB168" s="706"/>
      <c r="AC168" s="707"/>
      <c r="AD168" s="339"/>
      <c r="AE168" s="176"/>
      <c r="AF168" s="176"/>
      <c r="AG168" s="177"/>
      <c r="AH168" s="176"/>
      <c r="AI168" s="727"/>
      <c r="AJ168" s="176"/>
      <c r="AK168" s="182"/>
      <c r="AL168" s="182"/>
      <c r="AM168" s="182"/>
      <c r="AN168" s="182"/>
      <c r="AO168" s="182"/>
      <c r="AP168" s="182"/>
      <c r="AQ168" s="182"/>
      <c r="AR168" s="182"/>
      <c r="AS168" s="182"/>
    </row>
    <row r="169" ht="20.25" customHeight="1">
      <c r="A169" s="176"/>
      <c r="B169" s="339"/>
      <c r="C169" s="176"/>
      <c r="D169" s="735" t="s">
        <v>707</v>
      </c>
      <c r="E169" s="736" t="str">
        <f>'R08賦集'!S84</f>
        <v>400</v>
      </c>
      <c r="F169" s="737" t="s">
        <v>706</v>
      </c>
      <c r="G169" s="176"/>
      <c r="H169" s="727"/>
      <c r="I169" s="706"/>
      <c r="J169" s="707"/>
      <c r="K169" s="339"/>
      <c r="L169" s="176"/>
      <c r="M169" s="176"/>
      <c r="N169" s="177"/>
      <c r="O169" s="176"/>
      <c r="P169" s="727"/>
      <c r="Q169" s="176"/>
      <c r="R169" s="706"/>
      <c r="S169" s="707"/>
      <c r="T169" s="176"/>
      <c r="U169" s="339"/>
      <c r="V169" s="176"/>
      <c r="W169" s="735" t="s">
        <v>707</v>
      </c>
      <c r="X169" s="736" t="str">
        <f>'R08賦集'!S108</f>
        <v>640</v>
      </c>
      <c r="Y169" s="737" t="s">
        <v>706</v>
      </c>
      <c r="Z169" s="176"/>
      <c r="AA169" s="727"/>
      <c r="AB169" s="706"/>
      <c r="AC169" s="707"/>
      <c r="AD169" s="339"/>
      <c r="AE169" s="176"/>
      <c r="AF169" s="176"/>
      <c r="AG169" s="177"/>
      <c r="AH169" s="176"/>
      <c r="AI169" s="727"/>
      <c r="AJ169" s="176"/>
      <c r="AK169" s="182"/>
      <c r="AL169" s="182"/>
      <c r="AM169" s="182"/>
      <c r="AN169" s="182"/>
      <c r="AO169" s="182"/>
      <c r="AP169" s="182"/>
      <c r="AQ169" s="182"/>
      <c r="AR169" s="182"/>
      <c r="AS169" s="182"/>
    </row>
    <row r="170" ht="20.25" customHeight="1">
      <c r="A170" s="176"/>
      <c r="B170" s="339"/>
      <c r="C170" s="176"/>
      <c r="D170" s="735" t="s">
        <v>708</v>
      </c>
      <c r="E170" s="739" t="str">
        <f>'R08賦集'!W84</f>
        <v>860</v>
      </c>
      <c r="F170" s="737" t="s">
        <v>706</v>
      </c>
      <c r="G170" s="176"/>
      <c r="H170" s="727"/>
      <c r="I170" s="706"/>
      <c r="J170" s="707"/>
      <c r="K170" s="339"/>
      <c r="L170" s="740" t="s">
        <v>709</v>
      </c>
      <c r="M170" s="741" t="str">
        <f>E171</f>
        <v>1,260</v>
      </c>
      <c r="N170" s="742" t="s">
        <v>706</v>
      </c>
      <c r="O170" s="109"/>
      <c r="P170" s="743"/>
      <c r="Q170" s="176"/>
      <c r="R170" s="706"/>
      <c r="S170" s="707"/>
      <c r="T170" s="176"/>
      <c r="U170" s="339"/>
      <c r="V170" s="176"/>
      <c r="W170" s="735" t="s">
        <v>708</v>
      </c>
      <c r="X170" s="739" t="str">
        <f>'R08賦集'!W108</f>
        <v>1,070</v>
      </c>
      <c r="Y170" s="737" t="s">
        <v>706</v>
      </c>
      <c r="Z170" s="176"/>
      <c r="AA170" s="727"/>
      <c r="AB170" s="706"/>
      <c r="AC170" s="707"/>
      <c r="AD170" s="339"/>
      <c r="AE170" s="740" t="s">
        <v>709</v>
      </c>
      <c r="AF170" s="741" t="str">
        <f>X171</f>
        <v>1,980</v>
      </c>
      <c r="AG170" s="742" t="s">
        <v>706</v>
      </c>
      <c r="AH170" s="109"/>
      <c r="AI170" s="743"/>
      <c r="AJ170" s="176"/>
      <c r="AK170" s="182"/>
      <c r="AL170" s="182"/>
      <c r="AM170" s="182"/>
      <c r="AN170" s="182"/>
      <c r="AO170" s="182"/>
      <c r="AP170" s="182"/>
      <c r="AQ170" s="182"/>
      <c r="AR170" s="182"/>
      <c r="AS170" s="182"/>
    </row>
    <row r="171" ht="20.25" customHeight="1">
      <c r="A171" s="176"/>
      <c r="B171" s="339"/>
      <c r="C171" s="176"/>
      <c r="D171" s="735" t="s">
        <v>710</v>
      </c>
      <c r="E171" s="744" t="str">
        <f>'R08賦集'!X84</f>
        <v>1,260</v>
      </c>
      <c r="F171" s="737" t="s">
        <v>706</v>
      </c>
      <c r="G171" s="176"/>
      <c r="H171" s="727"/>
      <c r="I171" s="706"/>
      <c r="J171" s="707"/>
      <c r="K171" s="339"/>
      <c r="L171" s="176"/>
      <c r="M171" s="176"/>
      <c r="N171" s="177"/>
      <c r="O171" s="176"/>
      <c r="P171" s="727"/>
      <c r="Q171" s="176"/>
      <c r="R171" s="706"/>
      <c r="S171" s="707"/>
      <c r="T171" s="176"/>
      <c r="U171" s="339"/>
      <c r="V171" s="176"/>
      <c r="W171" s="735" t="s">
        <v>710</v>
      </c>
      <c r="X171" s="744" t="str">
        <f>'R08賦集'!X108</f>
        <v>1,980</v>
      </c>
      <c r="Y171" s="737" t="s">
        <v>706</v>
      </c>
      <c r="Z171" s="176"/>
      <c r="AA171" s="727"/>
      <c r="AB171" s="706"/>
      <c r="AC171" s="707"/>
      <c r="AD171" s="339"/>
      <c r="AE171" s="176"/>
      <c r="AF171" s="176"/>
      <c r="AG171" s="177"/>
      <c r="AH171" s="176"/>
      <c r="AI171" s="727"/>
      <c r="AJ171" s="176"/>
      <c r="AK171" s="182"/>
      <c r="AL171" s="182"/>
      <c r="AM171" s="182"/>
      <c r="AN171" s="182"/>
      <c r="AO171" s="182"/>
      <c r="AP171" s="182"/>
      <c r="AQ171" s="182"/>
      <c r="AR171" s="182"/>
      <c r="AS171" s="182"/>
    </row>
    <row r="172" ht="20.25" customHeight="1">
      <c r="A172" s="176"/>
      <c r="B172" s="339"/>
      <c r="C172" s="745" t="str">
        <f>$AP$2</f>
        <v>　上記金額を令和08年度の賦課金として、令和08年４月末日迄に納入願います。</v>
      </c>
      <c r="G172" s="176"/>
      <c r="H172" s="727"/>
      <c r="I172" s="706"/>
      <c r="J172" s="707"/>
      <c r="K172" s="339"/>
      <c r="L172" s="745" t="str">
        <f>$AQ$2</f>
        <v>　上記金額を令和08年度の賦課金として領収いたしました。</v>
      </c>
      <c r="P172" s="727"/>
      <c r="Q172" s="176"/>
      <c r="R172" s="706"/>
      <c r="S172" s="707"/>
      <c r="T172" s="176"/>
      <c r="U172" s="339"/>
      <c r="V172" s="745" t="str">
        <f>$AP$2</f>
        <v>　上記金額を令和08年度の賦課金として、令和08年４月末日迄に納入願います。</v>
      </c>
      <c r="Z172" s="176"/>
      <c r="AA172" s="727"/>
      <c r="AB172" s="706"/>
      <c r="AC172" s="707"/>
      <c r="AD172" s="339"/>
      <c r="AE172" s="745" t="str">
        <f>$AQ$2</f>
        <v>　上記金額を令和08年度の賦課金として領収いたしました。</v>
      </c>
      <c r="AI172" s="727"/>
      <c r="AJ172" s="176"/>
      <c r="AK172" s="182"/>
      <c r="AL172" s="182"/>
      <c r="AM172" s="182"/>
      <c r="AN172" s="182"/>
      <c r="AO172" s="182"/>
      <c r="AP172" s="182"/>
      <c r="AQ172" s="182"/>
      <c r="AR172" s="182"/>
      <c r="AS172" s="182"/>
    </row>
    <row r="173" ht="20.25" customHeight="1">
      <c r="A173" s="176"/>
      <c r="B173" s="339"/>
      <c r="G173" s="176"/>
      <c r="H173" s="727"/>
      <c r="I173" s="706"/>
      <c r="J173" s="707"/>
      <c r="K173" s="339"/>
      <c r="P173" s="727"/>
      <c r="Q173" s="176"/>
      <c r="R173" s="706"/>
      <c r="S173" s="707"/>
      <c r="T173" s="176"/>
      <c r="U173" s="339"/>
      <c r="Z173" s="176"/>
      <c r="AA173" s="727"/>
      <c r="AB173" s="706"/>
      <c r="AC173" s="707"/>
      <c r="AD173" s="339"/>
      <c r="AI173" s="727"/>
      <c r="AJ173" s="176"/>
      <c r="AK173" s="182"/>
      <c r="AL173" s="182"/>
      <c r="AM173" s="182"/>
      <c r="AN173" s="182"/>
      <c r="AO173" s="182"/>
      <c r="AP173" s="182"/>
      <c r="AQ173" s="182"/>
      <c r="AR173" s="182"/>
      <c r="AS173" s="182"/>
    </row>
    <row r="174" ht="20.25" customHeight="1">
      <c r="A174" s="176"/>
      <c r="B174" s="339"/>
      <c r="G174" s="176"/>
      <c r="H174" s="727"/>
      <c r="I174" s="706"/>
      <c r="J174" s="707"/>
      <c r="K174" s="339"/>
      <c r="P174" s="727"/>
      <c r="Q174" s="176"/>
      <c r="R174" s="706"/>
      <c r="S174" s="707"/>
      <c r="T174" s="176"/>
      <c r="U174" s="339"/>
      <c r="Z174" s="176"/>
      <c r="AA174" s="727"/>
      <c r="AB174" s="706"/>
      <c r="AC174" s="707"/>
      <c r="AD174" s="339"/>
      <c r="AI174" s="727"/>
      <c r="AJ174" s="176"/>
      <c r="AK174" s="182"/>
      <c r="AL174" s="182"/>
      <c r="AM174" s="182"/>
      <c r="AN174" s="182"/>
      <c r="AO174" s="182"/>
      <c r="AP174" s="182"/>
      <c r="AQ174" s="182"/>
      <c r="AR174" s="182"/>
      <c r="AS174" s="182"/>
    </row>
    <row r="175" ht="20.25" customHeight="1">
      <c r="A175" s="176"/>
      <c r="B175" s="339"/>
      <c r="G175" s="176"/>
      <c r="H175" s="727"/>
      <c r="I175" s="706"/>
      <c r="J175" s="707"/>
      <c r="K175" s="339"/>
      <c r="P175" s="727"/>
      <c r="Q175" s="176"/>
      <c r="R175" s="706"/>
      <c r="S175" s="707"/>
      <c r="T175" s="176"/>
      <c r="U175" s="339"/>
      <c r="Z175" s="176"/>
      <c r="AA175" s="727"/>
      <c r="AB175" s="706"/>
      <c r="AC175" s="707"/>
      <c r="AD175" s="339"/>
      <c r="AI175" s="727"/>
      <c r="AJ175" s="176"/>
      <c r="AK175" s="182"/>
      <c r="AL175" s="182"/>
      <c r="AM175" s="182"/>
      <c r="AN175" s="182"/>
      <c r="AO175" s="182"/>
      <c r="AP175" s="182"/>
      <c r="AQ175" s="182"/>
      <c r="AR175" s="182"/>
      <c r="AS175" s="182"/>
    </row>
    <row r="176" ht="20.25" customHeight="1">
      <c r="A176" s="176"/>
      <c r="B176" s="339"/>
      <c r="C176" s="746" t="str">
        <f>$AP$3</f>
        <v>令和08年　4　月　   日</v>
      </c>
      <c r="H176" s="747"/>
      <c r="I176" s="748"/>
      <c r="J176" s="749"/>
      <c r="K176" s="750"/>
      <c r="L176" s="726"/>
      <c r="P176" s="747"/>
      <c r="Q176" s="176"/>
      <c r="R176" s="706"/>
      <c r="S176" s="707"/>
      <c r="T176" s="176"/>
      <c r="U176" s="339"/>
      <c r="V176" s="746" t="str">
        <f>$AP$3</f>
        <v>令和08年　4　月　   日</v>
      </c>
      <c r="AA176" s="747"/>
      <c r="AB176" s="748"/>
      <c r="AC176" s="749"/>
      <c r="AD176" s="750"/>
      <c r="AE176" s="726"/>
      <c r="AI176" s="747"/>
      <c r="AJ176" s="176"/>
      <c r="AK176" s="182"/>
      <c r="AL176" s="182"/>
      <c r="AM176" s="182"/>
      <c r="AN176" s="182"/>
      <c r="AO176" s="182"/>
      <c r="AP176" s="182"/>
      <c r="AQ176" s="182"/>
      <c r="AR176" s="182"/>
      <c r="AS176" s="182"/>
    </row>
    <row r="177" ht="20.25" customHeight="1">
      <c r="A177" s="176"/>
      <c r="B177" s="752"/>
      <c r="C177" s="753" t="str">
        <f>$AN$2</f>
        <v>片岡農産組合長　久保田　要</v>
      </c>
      <c r="H177" s="754"/>
      <c r="I177" s="755"/>
      <c r="J177" s="756"/>
      <c r="K177" s="752"/>
      <c r="L177" s="753" t="s">
        <v>711</v>
      </c>
      <c r="P177" s="757"/>
      <c r="Q177" s="176"/>
      <c r="R177" s="706"/>
      <c r="S177" s="707"/>
      <c r="T177" s="751"/>
      <c r="U177" s="752"/>
      <c r="V177" s="753" t="s">
        <v>711</v>
      </c>
      <c r="AA177" s="754"/>
      <c r="AB177" s="755"/>
      <c r="AC177" s="756"/>
      <c r="AD177" s="752"/>
      <c r="AE177" s="753" t="s">
        <v>711</v>
      </c>
      <c r="AI177" s="757"/>
      <c r="AJ177" s="176"/>
      <c r="AK177" s="182"/>
      <c r="AL177" s="182"/>
      <c r="AM177" s="182"/>
      <c r="AN177" s="182"/>
      <c r="AO177" s="182"/>
      <c r="AP177" s="182"/>
      <c r="AQ177" s="182"/>
      <c r="AR177" s="182"/>
      <c r="AS177" s="182"/>
    </row>
    <row r="178" ht="20.25" customHeight="1">
      <c r="A178" s="176"/>
      <c r="B178" s="752"/>
      <c r="H178" s="754"/>
      <c r="I178" s="755"/>
      <c r="J178" s="756"/>
      <c r="K178" s="752"/>
      <c r="P178" s="757"/>
      <c r="Q178" s="176"/>
      <c r="R178" s="706"/>
      <c r="S178" s="707"/>
      <c r="T178" s="751"/>
      <c r="U178" s="752"/>
      <c r="AA178" s="754"/>
      <c r="AB178" s="755"/>
      <c r="AC178" s="756"/>
      <c r="AD178" s="752"/>
      <c r="AI178" s="757"/>
      <c r="AJ178" s="176"/>
      <c r="AK178" s="182"/>
      <c r="AL178" s="182"/>
      <c r="AM178" s="182"/>
      <c r="AN178" s="182"/>
      <c r="AO178" s="182"/>
      <c r="AP178" s="182"/>
      <c r="AQ178" s="182"/>
      <c r="AR178" s="182"/>
      <c r="AS178" s="182"/>
    </row>
    <row r="179" ht="20.25" customHeight="1">
      <c r="A179" s="176"/>
      <c r="B179" s="496"/>
      <c r="C179" s="497"/>
      <c r="D179" s="497"/>
      <c r="E179" s="497"/>
      <c r="F179" s="758"/>
      <c r="G179" s="497"/>
      <c r="H179" s="759"/>
      <c r="I179" s="706"/>
      <c r="J179" s="707"/>
      <c r="K179" s="496"/>
      <c r="L179" s="497"/>
      <c r="M179" s="497"/>
      <c r="N179" s="758"/>
      <c r="O179" s="497"/>
      <c r="P179" s="759"/>
      <c r="Q179" s="176"/>
      <c r="R179" s="706"/>
      <c r="S179" s="707"/>
      <c r="T179" s="176"/>
      <c r="U179" s="496"/>
      <c r="V179" s="497"/>
      <c r="W179" s="497"/>
      <c r="X179" s="497"/>
      <c r="Y179" s="758"/>
      <c r="Z179" s="497"/>
      <c r="AA179" s="759"/>
      <c r="AB179" s="706"/>
      <c r="AC179" s="707"/>
      <c r="AD179" s="496"/>
      <c r="AE179" s="497"/>
      <c r="AF179" s="497"/>
      <c r="AG179" s="758"/>
      <c r="AH179" s="497"/>
      <c r="AI179" s="759"/>
      <c r="AJ179" s="176"/>
      <c r="AK179" s="182"/>
      <c r="AL179" s="182"/>
      <c r="AM179" s="182"/>
      <c r="AN179" s="182"/>
      <c r="AO179" s="182"/>
      <c r="AP179" s="182"/>
      <c r="AQ179" s="182"/>
      <c r="AR179" s="182"/>
      <c r="AS179" s="182"/>
    </row>
    <row r="180" ht="29.25" customHeight="1">
      <c r="A180" s="176"/>
      <c r="B180" s="176"/>
      <c r="C180" s="176"/>
      <c r="D180" s="176"/>
      <c r="E180" s="176"/>
      <c r="F180" s="177"/>
      <c r="G180" s="176"/>
      <c r="H180" s="176"/>
      <c r="I180" s="176"/>
      <c r="J180" s="176"/>
      <c r="K180" s="176"/>
      <c r="L180" s="176"/>
      <c r="M180" s="176"/>
      <c r="N180" s="177"/>
      <c r="O180" s="176"/>
      <c r="P180" s="176"/>
      <c r="Q180" s="176"/>
      <c r="R180" s="706"/>
      <c r="S180" s="707"/>
      <c r="T180" s="176"/>
      <c r="U180" s="176"/>
      <c r="V180" s="176"/>
      <c r="W180" s="176"/>
      <c r="X180" s="176"/>
      <c r="Y180" s="177"/>
      <c r="Z180" s="176"/>
      <c r="AA180" s="176"/>
      <c r="AB180" s="176"/>
      <c r="AC180" s="176"/>
      <c r="AD180" s="176"/>
      <c r="AE180" s="176"/>
      <c r="AF180" s="176"/>
      <c r="AG180" s="177"/>
      <c r="AH180" s="176"/>
      <c r="AI180" s="176"/>
      <c r="AJ180" s="176"/>
      <c r="AK180" s="176"/>
      <c r="AL180" s="176"/>
      <c r="AM180" s="176"/>
      <c r="AN180" s="176"/>
      <c r="AO180" s="176"/>
      <c r="AP180" s="176"/>
      <c r="AQ180" s="176"/>
      <c r="AR180" s="176"/>
      <c r="AS180" s="176"/>
    </row>
    <row r="181" ht="26.25" customHeight="1">
      <c r="A181" s="176"/>
      <c r="B181" s="176"/>
      <c r="C181" s="176"/>
      <c r="D181" s="176"/>
      <c r="E181" s="176"/>
      <c r="F181" s="177"/>
      <c r="G181" s="176"/>
      <c r="H181" s="176"/>
      <c r="I181" s="706"/>
      <c r="J181" s="707"/>
      <c r="K181" s="176"/>
      <c r="L181" s="176"/>
      <c r="M181" s="176"/>
      <c r="N181" s="177"/>
      <c r="O181" s="176"/>
      <c r="P181" s="176"/>
      <c r="Q181" s="176"/>
      <c r="R181" s="706"/>
      <c r="S181" s="707"/>
      <c r="T181" s="176"/>
      <c r="U181" s="176"/>
      <c r="V181" s="176"/>
      <c r="W181" s="176"/>
      <c r="X181" s="176"/>
      <c r="Y181" s="177"/>
      <c r="Z181" s="176"/>
      <c r="AA181" s="176"/>
      <c r="AB181" s="706"/>
      <c r="AC181" s="707"/>
      <c r="AD181" s="176"/>
      <c r="AE181" s="176"/>
      <c r="AF181" s="176"/>
      <c r="AG181" s="177"/>
      <c r="AH181" s="176"/>
      <c r="AI181" s="176"/>
      <c r="AJ181" s="176"/>
      <c r="AK181" s="182"/>
      <c r="AL181" s="182"/>
      <c r="AM181" s="182"/>
      <c r="AN181" s="182"/>
      <c r="AO181" s="182"/>
      <c r="AP181" s="182"/>
      <c r="AQ181" s="182"/>
      <c r="AR181" s="182"/>
      <c r="AS181" s="182"/>
    </row>
    <row r="182" ht="20.25" customHeight="1">
      <c r="A182" s="176"/>
      <c r="B182" s="713" t="str">
        <f>IF(E189&lt;=0,$AL$2,$AL$1)</f>
        <v>道水割及び取水賦課金請求書</v>
      </c>
      <c r="C182" s="88"/>
      <c r="D182" s="88"/>
      <c r="E182" s="88"/>
      <c r="F182" s="88"/>
      <c r="G182" s="88"/>
      <c r="H182" s="66"/>
      <c r="I182" s="714"/>
      <c r="J182" s="707"/>
      <c r="K182" s="715" t="str">
        <f>IF(E189&lt;=0,$AL$4,$AL$3)</f>
        <v>道水割出不足金及び取水賦課金領収書</v>
      </c>
      <c r="L182" s="88"/>
      <c r="M182" s="88"/>
      <c r="N182" s="88"/>
      <c r="O182" s="88"/>
      <c r="P182" s="66"/>
      <c r="Q182" s="176"/>
      <c r="R182" s="706"/>
      <c r="S182" s="707"/>
      <c r="T182" s="176"/>
      <c r="U182" s="713" t="str">
        <f>IF(X189&lt;=0,$AL$2,$AL$1)</f>
        <v>道水割及び取水賦課金請求書</v>
      </c>
      <c r="V182" s="88"/>
      <c r="W182" s="88"/>
      <c r="X182" s="88"/>
      <c r="Y182" s="88"/>
      <c r="Z182" s="88"/>
      <c r="AA182" s="66"/>
      <c r="AB182" s="714"/>
      <c r="AC182" s="707"/>
      <c r="AD182" s="715" t="str">
        <f>IF(X189&lt;=0,$AL$4,$AL$3)</f>
        <v>道水割出不足金及び取水賦課金領収書</v>
      </c>
      <c r="AE182" s="88"/>
      <c r="AF182" s="88"/>
      <c r="AG182" s="88"/>
      <c r="AH182" s="88"/>
      <c r="AI182" s="66"/>
      <c r="AJ182" s="176"/>
      <c r="AK182" s="182"/>
      <c r="AL182" s="182"/>
      <c r="AM182" s="182"/>
      <c r="AN182" s="182"/>
      <c r="AO182" s="182"/>
      <c r="AP182" s="182"/>
      <c r="AQ182" s="182"/>
      <c r="AR182" s="182"/>
      <c r="AS182" s="182"/>
    </row>
    <row r="183" ht="20.25" customHeight="1">
      <c r="A183" s="176"/>
      <c r="B183" s="639"/>
      <c r="H183" s="78"/>
      <c r="I183" s="706"/>
      <c r="J183" s="707"/>
      <c r="K183" s="639"/>
      <c r="P183" s="78"/>
      <c r="Q183" s="176"/>
      <c r="R183" s="706"/>
      <c r="S183" s="707"/>
      <c r="T183" s="176"/>
      <c r="U183" s="639"/>
      <c r="AA183" s="78"/>
      <c r="AB183" s="706"/>
      <c r="AC183" s="707"/>
      <c r="AD183" s="639"/>
      <c r="AI183" s="78"/>
      <c r="AJ183" s="176"/>
      <c r="AK183" s="182"/>
      <c r="AL183" s="182"/>
      <c r="AM183" s="182"/>
      <c r="AN183" s="182"/>
      <c r="AO183" s="182"/>
      <c r="AP183" s="182"/>
      <c r="AQ183" s="182"/>
      <c r="AR183" s="182"/>
      <c r="AS183" s="182"/>
    </row>
    <row r="184" ht="20.25" customHeight="1">
      <c r="A184" s="176"/>
      <c r="B184" s="339"/>
      <c r="C184" s="176"/>
      <c r="D184" s="725" t="str">
        <f>'R08賦集'!C85</f>
        <v>柏木 龍治</v>
      </c>
      <c r="E184" s="109"/>
      <c r="F184" s="726" t="s">
        <v>537</v>
      </c>
      <c r="H184" s="727"/>
      <c r="I184" s="706"/>
      <c r="J184" s="707"/>
      <c r="K184" s="339"/>
      <c r="L184" s="725" t="str">
        <f>D184</f>
        <v>柏木 龍治</v>
      </c>
      <c r="M184" s="109"/>
      <c r="N184" s="726" t="s">
        <v>537</v>
      </c>
      <c r="P184" s="727"/>
      <c r="Q184" s="176"/>
      <c r="R184" s="706"/>
      <c r="S184" s="707"/>
      <c r="T184" s="176"/>
      <c r="U184" s="339"/>
      <c r="V184" s="176"/>
      <c r="W184" s="725" t="str">
        <f>'R08賦集'!C109</f>
        <v>宮川  悟</v>
      </c>
      <c r="X184" s="109"/>
      <c r="Y184" s="726" t="s">
        <v>537</v>
      </c>
      <c r="AA184" s="727"/>
      <c r="AB184" s="706"/>
      <c r="AC184" s="707"/>
      <c r="AD184" s="339"/>
      <c r="AE184" s="725" t="str">
        <f>W184</f>
        <v>宮川  悟</v>
      </c>
      <c r="AF184" s="109"/>
      <c r="AG184" s="726" t="s">
        <v>537</v>
      </c>
      <c r="AI184" s="727"/>
      <c r="AJ184" s="176"/>
      <c r="AK184" s="182"/>
      <c r="AL184" s="182"/>
      <c r="AM184" s="182"/>
      <c r="AN184" s="182"/>
      <c r="AO184" s="182"/>
      <c r="AP184" s="182"/>
      <c r="AQ184" s="182"/>
      <c r="AR184" s="182"/>
      <c r="AS184" s="182"/>
    </row>
    <row r="185" ht="20.25" customHeight="1">
      <c r="A185" s="176"/>
      <c r="B185" s="339"/>
      <c r="C185" s="176"/>
      <c r="D185" s="519"/>
      <c r="E185" s="519"/>
      <c r="F185" s="731"/>
      <c r="G185" s="519"/>
      <c r="H185" s="727"/>
      <c r="I185" s="706"/>
      <c r="J185" s="707"/>
      <c r="K185" s="339"/>
      <c r="L185" s="176"/>
      <c r="M185" s="176"/>
      <c r="N185" s="177"/>
      <c r="O185" s="176"/>
      <c r="P185" s="727"/>
      <c r="Q185" s="176"/>
      <c r="R185" s="706"/>
      <c r="S185" s="707"/>
      <c r="T185" s="176"/>
      <c r="U185" s="339"/>
      <c r="V185" s="176"/>
      <c r="W185" s="519"/>
      <c r="X185" s="519"/>
      <c r="Y185" s="731"/>
      <c r="Z185" s="519"/>
      <c r="AA185" s="727"/>
      <c r="AB185" s="706"/>
      <c r="AC185" s="707"/>
      <c r="AD185" s="339"/>
      <c r="AE185" s="176"/>
      <c r="AF185" s="176"/>
      <c r="AG185" s="177"/>
      <c r="AH185" s="176"/>
      <c r="AI185" s="727"/>
      <c r="AJ185" s="176"/>
      <c r="AK185" s="182"/>
      <c r="AL185" s="182"/>
      <c r="AM185" s="182"/>
      <c r="AN185" s="182"/>
      <c r="AO185" s="182"/>
      <c r="AP185" s="182"/>
      <c r="AQ185" s="182"/>
      <c r="AR185" s="182"/>
      <c r="AS185" s="182"/>
    </row>
    <row r="186" ht="20.25" customHeight="1">
      <c r="A186" s="176"/>
      <c r="B186" s="339"/>
      <c r="C186" s="176"/>
      <c r="D186" s="735" t="s">
        <v>345</v>
      </c>
      <c r="E186" s="736" t="str">
        <f>'R08賦集'!Q85</f>
        <v>11,480</v>
      </c>
      <c r="F186" s="737" t="s">
        <v>706</v>
      </c>
      <c r="G186" s="176"/>
      <c r="H186" s="727"/>
      <c r="I186" s="706"/>
      <c r="J186" s="707"/>
      <c r="K186" s="339"/>
      <c r="L186" s="176"/>
      <c r="M186" s="176"/>
      <c r="N186" s="177"/>
      <c r="O186" s="176"/>
      <c r="P186" s="727"/>
      <c r="Q186" s="176"/>
      <c r="R186" s="706"/>
      <c r="S186" s="707"/>
      <c r="T186" s="176"/>
      <c r="U186" s="339"/>
      <c r="V186" s="176"/>
      <c r="W186" s="735" t="s">
        <v>345</v>
      </c>
      <c r="X186" s="736" t="str">
        <f>'R08賦集'!Q109</f>
        <v>0</v>
      </c>
      <c r="Y186" s="737" t="s">
        <v>706</v>
      </c>
      <c r="Z186" s="176"/>
      <c r="AA186" s="727"/>
      <c r="AB186" s="706"/>
      <c r="AC186" s="707"/>
      <c r="AD186" s="339"/>
      <c r="AE186" s="176"/>
      <c r="AF186" s="176"/>
      <c r="AG186" s="177"/>
      <c r="AH186" s="176"/>
      <c r="AI186" s="727"/>
      <c r="AJ186" s="176"/>
      <c r="AK186" s="182"/>
      <c r="AL186" s="182"/>
      <c r="AM186" s="182"/>
      <c r="AN186" s="182"/>
      <c r="AO186" s="182"/>
      <c r="AP186" s="182"/>
      <c r="AQ186" s="182"/>
      <c r="AR186" s="182"/>
      <c r="AS186" s="182"/>
    </row>
    <row r="187" ht="20.25" customHeight="1">
      <c r="A187" s="176"/>
      <c r="B187" s="339"/>
      <c r="C187" s="176"/>
      <c r="D187" s="735" t="s">
        <v>707</v>
      </c>
      <c r="E187" s="736" t="str">
        <f>'R08賦集'!S85</f>
        <v>12,180</v>
      </c>
      <c r="F187" s="737" t="s">
        <v>706</v>
      </c>
      <c r="G187" s="176"/>
      <c r="H187" s="727"/>
      <c r="I187" s="706"/>
      <c r="J187" s="707"/>
      <c r="K187" s="339"/>
      <c r="L187" s="176"/>
      <c r="M187" s="176"/>
      <c r="N187" s="177"/>
      <c r="O187" s="176"/>
      <c r="P187" s="727"/>
      <c r="Q187" s="176"/>
      <c r="R187" s="706"/>
      <c r="S187" s="707"/>
      <c r="T187" s="176"/>
      <c r="U187" s="339"/>
      <c r="V187" s="176"/>
      <c r="W187" s="735" t="s">
        <v>707</v>
      </c>
      <c r="X187" s="736" t="str">
        <f>'R08賦集'!S109</f>
        <v>1,270</v>
      </c>
      <c r="Y187" s="737" t="s">
        <v>706</v>
      </c>
      <c r="Z187" s="176"/>
      <c r="AA187" s="727"/>
      <c r="AB187" s="706"/>
      <c r="AC187" s="707"/>
      <c r="AD187" s="339"/>
      <c r="AE187" s="176"/>
      <c r="AF187" s="176"/>
      <c r="AG187" s="177"/>
      <c r="AH187" s="176"/>
      <c r="AI187" s="727"/>
      <c r="AJ187" s="176"/>
      <c r="AK187" s="182"/>
      <c r="AL187" s="182"/>
      <c r="AM187" s="182"/>
      <c r="AN187" s="182"/>
      <c r="AO187" s="182"/>
      <c r="AP187" s="182"/>
      <c r="AQ187" s="182"/>
      <c r="AR187" s="182"/>
      <c r="AS187" s="182"/>
    </row>
    <row r="188" ht="20.25" customHeight="1">
      <c r="A188" s="176"/>
      <c r="B188" s="339"/>
      <c r="C188" s="176"/>
      <c r="D188" s="735" t="s">
        <v>708</v>
      </c>
      <c r="E188" s="739" t="str">
        <f>'R08賦集'!W85</f>
        <v>31,740</v>
      </c>
      <c r="F188" s="737" t="s">
        <v>706</v>
      </c>
      <c r="G188" s="176"/>
      <c r="H188" s="727"/>
      <c r="I188" s="706"/>
      <c r="J188" s="707"/>
      <c r="K188" s="339"/>
      <c r="L188" s="740" t="s">
        <v>709</v>
      </c>
      <c r="M188" s="741" t="str">
        <f>E189</f>
        <v>55,400</v>
      </c>
      <c r="N188" s="742" t="s">
        <v>706</v>
      </c>
      <c r="O188" s="109"/>
      <c r="P188" s="743"/>
      <c r="Q188" s="176"/>
      <c r="R188" s="706"/>
      <c r="S188" s="707"/>
      <c r="T188" s="176"/>
      <c r="U188" s="339"/>
      <c r="V188" s="176"/>
      <c r="W188" s="735" t="s">
        <v>708</v>
      </c>
      <c r="X188" s="739" t="str">
        <f>'R08賦集'!W109</f>
        <v>1,640</v>
      </c>
      <c r="Y188" s="737" t="s">
        <v>706</v>
      </c>
      <c r="Z188" s="176"/>
      <c r="AA188" s="727"/>
      <c r="AB188" s="706"/>
      <c r="AC188" s="707"/>
      <c r="AD188" s="339"/>
      <c r="AE188" s="740" t="s">
        <v>709</v>
      </c>
      <c r="AF188" s="741" t="str">
        <f>X189</f>
        <v>2,910</v>
      </c>
      <c r="AG188" s="742" t="s">
        <v>706</v>
      </c>
      <c r="AH188" s="109"/>
      <c r="AI188" s="743"/>
      <c r="AJ188" s="176"/>
      <c r="AK188" s="182"/>
      <c r="AL188" s="182"/>
      <c r="AM188" s="182"/>
      <c r="AN188" s="182"/>
      <c r="AO188" s="182"/>
      <c r="AP188" s="182"/>
      <c r="AQ188" s="182"/>
      <c r="AR188" s="182"/>
      <c r="AS188" s="182"/>
    </row>
    <row r="189" ht="20.25" customHeight="1">
      <c r="A189" s="176"/>
      <c r="B189" s="339"/>
      <c r="C189" s="176"/>
      <c r="D189" s="735" t="s">
        <v>710</v>
      </c>
      <c r="E189" s="744" t="str">
        <f>'R08賦集'!X85</f>
        <v>55,400</v>
      </c>
      <c r="F189" s="737" t="s">
        <v>706</v>
      </c>
      <c r="G189" s="176"/>
      <c r="H189" s="727"/>
      <c r="I189" s="706"/>
      <c r="J189" s="707"/>
      <c r="K189" s="339"/>
      <c r="L189" s="176"/>
      <c r="M189" s="176"/>
      <c r="N189" s="177"/>
      <c r="O189" s="176"/>
      <c r="P189" s="727"/>
      <c r="Q189" s="176"/>
      <c r="R189" s="706"/>
      <c r="S189" s="707"/>
      <c r="T189" s="176"/>
      <c r="U189" s="339"/>
      <c r="V189" s="176"/>
      <c r="W189" s="735" t="s">
        <v>710</v>
      </c>
      <c r="X189" s="744" t="str">
        <f>'R08賦集'!X109</f>
        <v>2,910</v>
      </c>
      <c r="Y189" s="737" t="s">
        <v>706</v>
      </c>
      <c r="Z189" s="176"/>
      <c r="AA189" s="727"/>
      <c r="AB189" s="706"/>
      <c r="AC189" s="707"/>
      <c r="AD189" s="339"/>
      <c r="AE189" s="176"/>
      <c r="AF189" s="176"/>
      <c r="AG189" s="177"/>
      <c r="AH189" s="176"/>
      <c r="AI189" s="727"/>
      <c r="AJ189" s="176"/>
      <c r="AK189" s="182"/>
      <c r="AL189" s="182"/>
      <c r="AM189" s="182"/>
      <c r="AN189" s="182"/>
      <c r="AO189" s="182"/>
      <c r="AP189" s="182"/>
      <c r="AQ189" s="182"/>
      <c r="AR189" s="182"/>
      <c r="AS189" s="182"/>
    </row>
    <row r="190" ht="20.25" customHeight="1">
      <c r="A190" s="176"/>
      <c r="B190" s="339"/>
      <c r="C190" s="745" t="str">
        <f>$AP$2</f>
        <v>　上記金額を令和08年度の賦課金として、令和08年４月末日迄に納入願います。</v>
      </c>
      <c r="G190" s="176"/>
      <c r="H190" s="727"/>
      <c r="I190" s="706"/>
      <c r="J190" s="707"/>
      <c r="K190" s="339"/>
      <c r="L190" s="745" t="str">
        <f>$AQ$2</f>
        <v>　上記金額を令和08年度の賦課金として領収いたしました。</v>
      </c>
      <c r="P190" s="727"/>
      <c r="Q190" s="176"/>
      <c r="R190" s="706"/>
      <c r="S190" s="707"/>
      <c r="T190" s="176"/>
      <c r="U190" s="339"/>
      <c r="V190" s="745" t="str">
        <f>$AP$2</f>
        <v>　上記金額を令和08年度の賦課金として、令和08年４月末日迄に納入願います。</v>
      </c>
      <c r="Z190" s="176"/>
      <c r="AA190" s="727"/>
      <c r="AB190" s="706"/>
      <c r="AC190" s="707"/>
      <c r="AD190" s="339"/>
      <c r="AE190" s="745" t="str">
        <f>$AQ$2</f>
        <v>　上記金額を令和08年度の賦課金として領収いたしました。</v>
      </c>
      <c r="AI190" s="727"/>
      <c r="AJ190" s="176"/>
      <c r="AK190" s="182"/>
      <c r="AL190" s="182"/>
      <c r="AM190" s="182"/>
      <c r="AN190" s="182"/>
      <c r="AO190" s="182"/>
      <c r="AP190" s="182"/>
      <c r="AQ190" s="182"/>
      <c r="AR190" s="182"/>
      <c r="AS190" s="182"/>
    </row>
    <row r="191" ht="20.25" customHeight="1">
      <c r="A191" s="176"/>
      <c r="B191" s="339"/>
      <c r="G191" s="176"/>
      <c r="H191" s="727"/>
      <c r="I191" s="706"/>
      <c r="J191" s="707"/>
      <c r="K191" s="339"/>
      <c r="P191" s="727"/>
      <c r="Q191" s="176"/>
      <c r="R191" s="706"/>
      <c r="S191" s="707"/>
      <c r="T191" s="176"/>
      <c r="U191" s="339"/>
      <c r="Z191" s="176"/>
      <c r="AA191" s="727"/>
      <c r="AB191" s="706"/>
      <c r="AC191" s="707"/>
      <c r="AD191" s="339"/>
      <c r="AI191" s="727"/>
      <c r="AJ191" s="176"/>
      <c r="AK191" s="182"/>
      <c r="AL191" s="182"/>
      <c r="AM191" s="182"/>
      <c r="AN191" s="182"/>
      <c r="AO191" s="182"/>
      <c r="AP191" s="182"/>
      <c r="AQ191" s="182"/>
      <c r="AR191" s="182"/>
      <c r="AS191" s="182"/>
    </row>
    <row r="192" ht="20.25" customHeight="1">
      <c r="A192" s="176"/>
      <c r="B192" s="339"/>
      <c r="G192" s="176"/>
      <c r="H192" s="727"/>
      <c r="I192" s="706"/>
      <c r="J192" s="707"/>
      <c r="K192" s="339"/>
      <c r="P192" s="727"/>
      <c r="Q192" s="176"/>
      <c r="R192" s="706"/>
      <c r="S192" s="707"/>
      <c r="T192" s="176"/>
      <c r="U192" s="339"/>
      <c r="Z192" s="176"/>
      <c r="AA192" s="727"/>
      <c r="AB192" s="706"/>
      <c r="AC192" s="707"/>
      <c r="AD192" s="339"/>
      <c r="AI192" s="727"/>
      <c r="AJ192" s="176"/>
      <c r="AK192" s="182"/>
      <c r="AL192" s="182"/>
      <c r="AM192" s="182"/>
      <c r="AN192" s="182"/>
      <c r="AO192" s="182"/>
      <c r="AP192" s="182"/>
      <c r="AQ192" s="182"/>
      <c r="AR192" s="182"/>
      <c r="AS192" s="182"/>
    </row>
    <row r="193" ht="20.25" customHeight="1">
      <c r="A193" s="176"/>
      <c r="B193" s="339"/>
      <c r="G193" s="176"/>
      <c r="H193" s="727"/>
      <c r="I193" s="706"/>
      <c r="J193" s="707"/>
      <c r="K193" s="339"/>
      <c r="P193" s="727"/>
      <c r="Q193" s="176"/>
      <c r="R193" s="706"/>
      <c r="S193" s="707"/>
      <c r="T193" s="176"/>
      <c r="U193" s="339"/>
      <c r="Z193" s="176"/>
      <c r="AA193" s="727"/>
      <c r="AB193" s="706"/>
      <c r="AC193" s="707"/>
      <c r="AD193" s="339"/>
      <c r="AI193" s="727"/>
      <c r="AJ193" s="176"/>
      <c r="AK193" s="182"/>
      <c r="AL193" s="182"/>
      <c r="AM193" s="182"/>
      <c r="AN193" s="182"/>
      <c r="AO193" s="182"/>
      <c r="AP193" s="182"/>
      <c r="AQ193" s="182"/>
      <c r="AR193" s="182"/>
      <c r="AS193" s="182"/>
    </row>
    <row r="194" ht="20.25" customHeight="1">
      <c r="A194" s="176"/>
      <c r="B194" s="339"/>
      <c r="C194" s="746" t="str">
        <f>$AP$3</f>
        <v>令和08年　4　月　   日</v>
      </c>
      <c r="H194" s="747"/>
      <c r="I194" s="748"/>
      <c r="J194" s="749"/>
      <c r="K194" s="750"/>
      <c r="L194" s="726"/>
      <c r="P194" s="747"/>
      <c r="Q194" s="176"/>
      <c r="R194" s="706"/>
      <c r="S194" s="707"/>
      <c r="T194" s="176"/>
      <c r="U194" s="339"/>
      <c r="V194" s="746" t="str">
        <f>$AP$3</f>
        <v>令和08年　4　月　   日</v>
      </c>
      <c r="AA194" s="747"/>
      <c r="AB194" s="748"/>
      <c r="AC194" s="749"/>
      <c r="AD194" s="750"/>
      <c r="AE194" s="726"/>
      <c r="AI194" s="747"/>
      <c r="AJ194" s="176"/>
      <c r="AK194" s="182"/>
      <c r="AL194" s="182"/>
      <c r="AM194" s="182"/>
      <c r="AN194" s="182"/>
      <c r="AO194" s="182"/>
      <c r="AP194" s="182"/>
      <c r="AQ194" s="182"/>
      <c r="AR194" s="182"/>
      <c r="AS194" s="182"/>
    </row>
    <row r="195" ht="20.25" customHeight="1">
      <c r="A195" s="176"/>
      <c r="B195" s="752"/>
      <c r="C195" s="753" t="str">
        <f>$AN$2</f>
        <v>片岡農産組合長　久保田　要</v>
      </c>
      <c r="H195" s="754"/>
      <c r="I195" s="755"/>
      <c r="J195" s="756"/>
      <c r="K195" s="752"/>
      <c r="L195" s="753" t="s">
        <v>711</v>
      </c>
      <c r="P195" s="757"/>
      <c r="Q195" s="176"/>
      <c r="R195" s="706"/>
      <c r="S195" s="707"/>
      <c r="T195" s="751"/>
      <c r="U195" s="752"/>
      <c r="V195" s="753" t="s">
        <v>711</v>
      </c>
      <c r="AA195" s="754"/>
      <c r="AB195" s="755"/>
      <c r="AC195" s="756"/>
      <c r="AD195" s="752"/>
      <c r="AE195" s="753" t="s">
        <v>711</v>
      </c>
      <c r="AI195" s="757"/>
      <c r="AJ195" s="176"/>
      <c r="AK195" s="182"/>
      <c r="AL195" s="182"/>
      <c r="AM195" s="182"/>
      <c r="AN195" s="182"/>
      <c r="AO195" s="182"/>
      <c r="AP195" s="182"/>
      <c r="AQ195" s="182"/>
      <c r="AR195" s="182"/>
      <c r="AS195" s="182"/>
    </row>
    <row r="196" ht="20.25" customHeight="1">
      <c r="A196" s="176"/>
      <c r="B196" s="752"/>
      <c r="H196" s="754"/>
      <c r="I196" s="755"/>
      <c r="J196" s="756"/>
      <c r="K196" s="752"/>
      <c r="P196" s="757"/>
      <c r="Q196" s="176"/>
      <c r="R196" s="706"/>
      <c r="S196" s="707"/>
      <c r="T196" s="751"/>
      <c r="U196" s="752"/>
      <c r="AA196" s="754"/>
      <c r="AB196" s="755"/>
      <c r="AC196" s="756"/>
      <c r="AD196" s="752"/>
      <c r="AI196" s="757"/>
      <c r="AJ196" s="176"/>
      <c r="AK196" s="182"/>
      <c r="AL196" s="182"/>
      <c r="AM196" s="182"/>
      <c r="AN196" s="182"/>
      <c r="AO196" s="182"/>
      <c r="AP196" s="182"/>
      <c r="AQ196" s="182"/>
      <c r="AR196" s="182"/>
      <c r="AS196" s="182"/>
    </row>
    <row r="197" ht="20.25" customHeight="1">
      <c r="A197" s="176"/>
      <c r="B197" s="496"/>
      <c r="C197" s="497"/>
      <c r="D197" s="497"/>
      <c r="E197" s="497"/>
      <c r="F197" s="758"/>
      <c r="G197" s="497"/>
      <c r="H197" s="759"/>
      <c r="I197" s="706"/>
      <c r="J197" s="707"/>
      <c r="K197" s="496"/>
      <c r="L197" s="497"/>
      <c r="M197" s="497"/>
      <c r="N197" s="758"/>
      <c r="O197" s="497"/>
      <c r="P197" s="759"/>
      <c r="Q197" s="176"/>
      <c r="R197" s="706"/>
      <c r="S197" s="707"/>
      <c r="T197" s="176"/>
      <c r="U197" s="496"/>
      <c r="V197" s="497"/>
      <c r="W197" s="497"/>
      <c r="X197" s="497"/>
      <c r="Y197" s="758"/>
      <c r="Z197" s="497"/>
      <c r="AA197" s="759"/>
      <c r="AB197" s="706"/>
      <c r="AC197" s="707"/>
      <c r="AD197" s="496"/>
      <c r="AE197" s="497"/>
      <c r="AF197" s="497"/>
      <c r="AG197" s="758"/>
      <c r="AH197" s="497"/>
      <c r="AI197" s="759"/>
      <c r="AJ197" s="176"/>
      <c r="AK197" s="182"/>
      <c r="AL197" s="182"/>
      <c r="AM197" s="182"/>
      <c r="AN197" s="182"/>
      <c r="AO197" s="182"/>
      <c r="AP197" s="182"/>
      <c r="AQ197" s="182"/>
      <c r="AR197" s="182"/>
      <c r="AS197" s="182"/>
    </row>
    <row r="198" ht="28.5" customHeight="1">
      <c r="A198" s="176"/>
      <c r="B198" s="497"/>
      <c r="C198" s="497"/>
      <c r="D198" s="497"/>
      <c r="E198" s="497"/>
      <c r="F198" s="758"/>
      <c r="G198" s="497"/>
      <c r="H198" s="497"/>
      <c r="I198" s="760"/>
      <c r="J198" s="761"/>
      <c r="K198" s="497"/>
      <c r="L198" s="497"/>
      <c r="M198" s="497"/>
      <c r="N198" s="758"/>
      <c r="O198" s="497"/>
      <c r="P198" s="497"/>
      <c r="Q198" s="176"/>
      <c r="R198" s="706"/>
      <c r="S198" s="707"/>
      <c r="T198" s="176"/>
      <c r="U198" s="497"/>
      <c r="V198" s="497"/>
      <c r="W198" s="497"/>
      <c r="X198" s="497"/>
      <c r="Y198" s="758"/>
      <c r="Z198" s="497"/>
      <c r="AA198" s="497"/>
      <c r="AB198" s="760"/>
      <c r="AC198" s="761"/>
      <c r="AD198" s="497"/>
      <c r="AE198" s="497"/>
      <c r="AF198" s="497"/>
      <c r="AG198" s="758"/>
      <c r="AH198" s="497"/>
      <c r="AI198" s="497"/>
      <c r="AJ198" s="176"/>
      <c r="AK198" s="182"/>
      <c r="AL198" s="182"/>
      <c r="AM198" s="182"/>
      <c r="AN198" s="182"/>
      <c r="AO198" s="182"/>
      <c r="AP198" s="182"/>
      <c r="AQ198" s="182"/>
      <c r="AR198" s="182"/>
      <c r="AS198" s="182"/>
    </row>
    <row r="199" ht="28.5" customHeight="1">
      <c r="A199" s="176"/>
      <c r="B199" s="176"/>
      <c r="C199" s="176"/>
      <c r="D199" s="176"/>
      <c r="E199" s="176"/>
      <c r="F199" s="177"/>
      <c r="G199" s="176"/>
      <c r="H199" s="176"/>
      <c r="I199" s="706"/>
      <c r="J199" s="707"/>
      <c r="K199" s="176"/>
      <c r="L199" s="176"/>
      <c r="M199" s="176"/>
      <c r="N199" s="177"/>
      <c r="O199" s="176"/>
      <c r="P199" s="176"/>
      <c r="Q199" s="176"/>
      <c r="R199" s="706"/>
      <c r="S199" s="707"/>
      <c r="T199" s="176"/>
      <c r="U199" s="176"/>
      <c r="V199" s="176"/>
      <c r="W199" s="176"/>
      <c r="X199" s="176"/>
      <c r="Y199" s="177"/>
      <c r="Z199" s="176"/>
      <c r="AA199" s="176"/>
      <c r="AB199" s="706"/>
      <c r="AC199" s="707"/>
      <c r="AD199" s="176"/>
      <c r="AE199" s="176"/>
      <c r="AF199" s="176"/>
      <c r="AG199" s="177"/>
      <c r="AH199" s="176"/>
      <c r="AI199" s="176"/>
      <c r="AJ199" s="176"/>
      <c r="AK199" s="182"/>
      <c r="AL199" s="182"/>
      <c r="AM199" s="182"/>
      <c r="AN199" s="182"/>
      <c r="AO199" s="182"/>
      <c r="AP199" s="182"/>
      <c r="AQ199" s="182"/>
      <c r="AR199" s="182"/>
      <c r="AS199" s="182"/>
    </row>
    <row r="200" ht="20.25" customHeight="1">
      <c r="A200" s="176"/>
      <c r="B200" s="713" t="str">
        <f>IF(E207&lt;=0,$AL$2,$AL$1)</f>
        <v>道水割及び取水賦課金支払書</v>
      </c>
      <c r="C200" s="88"/>
      <c r="D200" s="88"/>
      <c r="E200" s="88"/>
      <c r="F200" s="88"/>
      <c r="G200" s="88"/>
      <c r="H200" s="66"/>
      <c r="I200" s="714"/>
      <c r="J200" s="707"/>
      <c r="K200" s="715" t="str">
        <f>IF(E207&lt;=0,$AL$4,$AL$3)</f>
        <v>道水割出不足金及び取水賦課金支払確認書</v>
      </c>
      <c r="L200" s="88"/>
      <c r="M200" s="88"/>
      <c r="N200" s="88"/>
      <c r="O200" s="88"/>
      <c r="P200" s="66"/>
      <c r="Q200" s="176"/>
      <c r="R200" s="706"/>
      <c r="S200" s="707"/>
      <c r="T200" s="176"/>
      <c r="U200" s="713" t="str">
        <f>IF(X207&lt;=0,$AL$2,$AL$1)</f>
        <v>道水割及び取水賦課金請求書</v>
      </c>
      <c r="V200" s="88"/>
      <c r="W200" s="88"/>
      <c r="X200" s="88"/>
      <c r="Y200" s="88"/>
      <c r="Z200" s="88"/>
      <c r="AA200" s="66"/>
      <c r="AB200" s="714"/>
      <c r="AC200" s="707"/>
      <c r="AD200" s="715" t="str">
        <f>IF(X207&lt;=0,$AL$4,$AL$3)</f>
        <v>道水割出不足金及び取水賦課金領収書</v>
      </c>
      <c r="AE200" s="88"/>
      <c r="AF200" s="88"/>
      <c r="AG200" s="88"/>
      <c r="AH200" s="88"/>
      <c r="AI200" s="66"/>
      <c r="AJ200" s="176"/>
      <c r="AK200" s="182"/>
      <c r="AL200" s="182"/>
      <c r="AM200" s="182"/>
      <c r="AN200" s="182"/>
      <c r="AO200" s="182"/>
      <c r="AP200" s="182"/>
      <c r="AQ200" s="182"/>
      <c r="AR200" s="182"/>
      <c r="AS200" s="182"/>
    </row>
    <row r="201" ht="20.25" customHeight="1">
      <c r="A201" s="176"/>
      <c r="B201" s="639"/>
      <c r="H201" s="78"/>
      <c r="I201" s="706"/>
      <c r="J201" s="707"/>
      <c r="K201" s="639"/>
      <c r="P201" s="78"/>
      <c r="Q201" s="176"/>
      <c r="R201" s="706"/>
      <c r="S201" s="707"/>
      <c r="T201" s="176"/>
      <c r="U201" s="639"/>
      <c r="AA201" s="78"/>
      <c r="AB201" s="706"/>
      <c r="AC201" s="707"/>
      <c r="AD201" s="639"/>
      <c r="AI201" s="78"/>
      <c r="AJ201" s="176"/>
      <c r="AK201" s="182"/>
      <c r="AL201" s="182"/>
      <c r="AM201" s="182"/>
      <c r="AN201" s="182"/>
      <c r="AO201" s="182"/>
      <c r="AP201" s="182"/>
      <c r="AQ201" s="182"/>
      <c r="AR201" s="182"/>
      <c r="AS201" s="182"/>
    </row>
    <row r="202" ht="20.25" customHeight="1">
      <c r="A202" s="176"/>
      <c r="B202" s="339"/>
      <c r="C202" s="176"/>
      <c r="D202" s="725" t="str">
        <f>'R08賦集'!C86</f>
        <v>久保田 要</v>
      </c>
      <c r="E202" s="109"/>
      <c r="F202" s="726" t="s">
        <v>537</v>
      </c>
      <c r="H202" s="727"/>
      <c r="I202" s="706"/>
      <c r="J202" s="707"/>
      <c r="K202" s="339"/>
      <c r="L202" s="725" t="str">
        <f>D202</f>
        <v>久保田 要</v>
      </c>
      <c r="M202" s="109"/>
      <c r="N202" s="726" t="s">
        <v>537</v>
      </c>
      <c r="P202" s="727"/>
      <c r="Q202" s="176"/>
      <c r="R202" s="706"/>
      <c r="S202" s="707"/>
      <c r="T202" s="176"/>
      <c r="U202" s="339"/>
      <c r="V202" s="176"/>
      <c r="W202" s="725" t="str">
        <f>'R08賦集'!C110</f>
        <v>宮川 茂樹</v>
      </c>
      <c r="X202" s="109"/>
      <c r="Y202" s="726" t="s">
        <v>537</v>
      </c>
      <c r="AA202" s="727"/>
      <c r="AB202" s="706"/>
      <c r="AC202" s="707"/>
      <c r="AD202" s="339"/>
      <c r="AE202" s="725" t="str">
        <f>W202</f>
        <v>宮川 茂樹</v>
      </c>
      <c r="AF202" s="109"/>
      <c r="AG202" s="726" t="s">
        <v>537</v>
      </c>
      <c r="AI202" s="727"/>
      <c r="AJ202" s="176"/>
      <c r="AK202" s="182"/>
      <c r="AL202" s="182"/>
      <c r="AM202" s="182"/>
      <c r="AN202" s="182"/>
      <c r="AO202" s="182"/>
      <c r="AP202" s="182"/>
      <c r="AQ202" s="182"/>
      <c r="AR202" s="182"/>
      <c r="AS202" s="182"/>
    </row>
    <row r="203" ht="20.25" customHeight="1">
      <c r="A203" s="176"/>
      <c r="B203" s="339"/>
      <c r="C203" s="176"/>
      <c r="D203" s="519"/>
      <c r="E203" s="519"/>
      <c r="F203" s="731"/>
      <c r="G203" s="519"/>
      <c r="H203" s="727"/>
      <c r="I203" s="706"/>
      <c r="J203" s="707"/>
      <c r="K203" s="339"/>
      <c r="L203" s="176"/>
      <c r="M203" s="176"/>
      <c r="N203" s="177"/>
      <c r="O203" s="176"/>
      <c r="P203" s="727"/>
      <c r="Q203" s="176"/>
      <c r="R203" s="706"/>
      <c r="S203" s="707"/>
      <c r="T203" s="176"/>
      <c r="U203" s="339"/>
      <c r="V203" s="176"/>
      <c r="W203" s="519"/>
      <c r="X203" s="519"/>
      <c r="Y203" s="731"/>
      <c r="Z203" s="519"/>
      <c r="AA203" s="727"/>
      <c r="AB203" s="706"/>
      <c r="AC203" s="707"/>
      <c r="AD203" s="339"/>
      <c r="AE203" s="176"/>
      <c r="AF203" s="176"/>
      <c r="AG203" s="177"/>
      <c r="AH203" s="176"/>
      <c r="AI203" s="727"/>
      <c r="AJ203" s="176"/>
      <c r="AK203" s="182"/>
      <c r="AL203" s="182"/>
      <c r="AM203" s="182"/>
      <c r="AN203" s="182"/>
      <c r="AO203" s="182"/>
      <c r="AP203" s="182"/>
      <c r="AQ203" s="182"/>
      <c r="AR203" s="182"/>
      <c r="AS203" s="182"/>
    </row>
    <row r="204" ht="20.25" customHeight="1">
      <c r="A204" s="176"/>
      <c r="B204" s="339"/>
      <c r="C204" s="176"/>
      <c r="D204" s="735" t="s">
        <v>345</v>
      </c>
      <c r="E204" s="736" t="str">
        <f>'R08賦集'!Q86</f>
        <v>2,710</v>
      </c>
      <c r="F204" s="737" t="s">
        <v>706</v>
      </c>
      <c r="G204" s="176"/>
      <c r="H204" s="727"/>
      <c r="I204" s="706"/>
      <c r="J204" s="707"/>
      <c r="K204" s="339"/>
      <c r="L204" s="176"/>
      <c r="M204" s="176"/>
      <c r="N204" s="177"/>
      <c r="O204" s="176"/>
      <c r="P204" s="727"/>
      <c r="Q204" s="176"/>
      <c r="R204" s="706"/>
      <c r="S204" s="707"/>
      <c r="T204" s="176"/>
      <c r="U204" s="339"/>
      <c r="V204" s="176"/>
      <c r="W204" s="735" t="s">
        <v>345</v>
      </c>
      <c r="X204" s="736" t="str">
        <f>'R08賦集'!Q110</f>
        <v>2,540</v>
      </c>
      <c r="Y204" s="737" t="s">
        <v>706</v>
      </c>
      <c r="Z204" s="176"/>
      <c r="AA204" s="727"/>
      <c r="AB204" s="706"/>
      <c r="AC204" s="707"/>
      <c r="AD204" s="339"/>
      <c r="AE204" s="176"/>
      <c r="AF204" s="176"/>
      <c r="AG204" s="177"/>
      <c r="AH204" s="176"/>
      <c r="AI204" s="727"/>
      <c r="AJ204" s="176"/>
      <c r="AK204" s="182"/>
      <c r="AL204" s="182"/>
      <c r="AM204" s="182"/>
      <c r="AN204" s="182"/>
      <c r="AO204" s="182"/>
      <c r="AP204" s="182"/>
      <c r="AQ204" s="182"/>
      <c r="AR204" s="182"/>
      <c r="AS204" s="182"/>
    </row>
    <row r="205" ht="20.25" customHeight="1">
      <c r="A205" s="176"/>
      <c r="B205" s="339"/>
      <c r="C205" s="176"/>
      <c r="D205" s="735" t="s">
        <v>707</v>
      </c>
      <c r="E205" s="736" t="str">
        <f>'R08賦集'!S86</f>
        <v>-20,890</v>
      </c>
      <c r="F205" s="737" t="s">
        <v>706</v>
      </c>
      <c r="G205" s="176"/>
      <c r="H205" s="727"/>
      <c r="I205" s="706"/>
      <c r="J205" s="707"/>
      <c r="K205" s="339"/>
      <c r="L205" s="176"/>
      <c r="M205" s="176"/>
      <c r="N205" s="177"/>
      <c r="O205" s="176"/>
      <c r="P205" s="727"/>
      <c r="Q205" s="176"/>
      <c r="R205" s="706"/>
      <c r="S205" s="707"/>
      <c r="T205" s="176"/>
      <c r="U205" s="339"/>
      <c r="V205" s="176"/>
      <c r="W205" s="735" t="s">
        <v>707</v>
      </c>
      <c r="X205" s="736" t="str">
        <f>'R08賦集'!S110</f>
        <v>3,520</v>
      </c>
      <c r="Y205" s="737" t="s">
        <v>706</v>
      </c>
      <c r="Z205" s="176"/>
      <c r="AA205" s="727"/>
      <c r="AB205" s="706"/>
      <c r="AC205" s="707"/>
      <c r="AD205" s="339"/>
      <c r="AE205" s="176"/>
      <c r="AF205" s="176"/>
      <c r="AG205" s="177"/>
      <c r="AH205" s="176"/>
      <c r="AI205" s="727"/>
      <c r="AJ205" s="176"/>
      <c r="AK205" s="182"/>
      <c r="AL205" s="182"/>
      <c r="AM205" s="182"/>
      <c r="AN205" s="182"/>
      <c r="AO205" s="182"/>
      <c r="AP205" s="182"/>
      <c r="AQ205" s="182"/>
      <c r="AR205" s="182"/>
      <c r="AS205" s="182"/>
    </row>
    <row r="206" ht="20.25" customHeight="1">
      <c r="A206" s="176"/>
      <c r="B206" s="339"/>
      <c r="C206" s="176"/>
      <c r="D206" s="735" t="s">
        <v>708</v>
      </c>
      <c r="E206" s="739" t="str">
        <f>'R08賦集'!W86</f>
        <v>6,270</v>
      </c>
      <c r="F206" s="737" t="s">
        <v>706</v>
      </c>
      <c r="G206" s="176"/>
      <c r="H206" s="727"/>
      <c r="I206" s="706"/>
      <c r="J206" s="707"/>
      <c r="K206" s="339"/>
      <c r="L206" s="740" t="s">
        <v>709</v>
      </c>
      <c r="M206" s="741" t="str">
        <f>E207</f>
        <v>-11,910</v>
      </c>
      <c r="N206" s="742" t="s">
        <v>706</v>
      </c>
      <c r="O206" s="109"/>
      <c r="P206" s="743"/>
      <c r="Q206" s="176"/>
      <c r="R206" s="706"/>
      <c r="S206" s="707"/>
      <c r="T206" s="176"/>
      <c r="U206" s="339"/>
      <c r="V206" s="176"/>
      <c r="W206" s="735" t="s">
        <v>708</v>
      </c>
      <c r="X206" s="739" t="str">
        <f>'R08賦集'!W110</f>
        <v>500</v>
      </c>
      <c r="Y206" s="737" t="s">
        <v>706</v>
      </c>
      <c r="Z206" s="176"/>
      <c r="AA206" s="727"/>
      <c r="AB206" s="706"/>
      <c r="AC206" s="707"/>
      <c r="AD206" s="339"/>
      <c r="AE206" s="740" t="s">
        <v>709</v>
      </c>
      <c r="AF206" s="741" t="str">
        <f>X207</f>
        <v>6,560</v>
      </c>
      <c r="AG206" s="742" t="s">
        <v>706</v>
      </c>
      <c r="AH206" s="109"/>
      <c r="AI206" s="743"/>
      <c r="AJ206" s="176"/>
      <c r="AK206" s="182"/>
      <c r="AL206" s="182"/>
      <c r="AM206" s="182"/>
      <c r="AN206" s="182"/>
      <c r="AO206" s="182"/>
      <c r="AP206" s="182"/>
      <c r="AQ206" s="182"/>
      <c r="AR206" s="182"/>
      <c r="AS206" s="182"/>
    </row>
    <row r="207" ht="20.25" customHeight="1">
      <c r="A207" s="176"/>
      <c r="B207" s="339"/>
      <c r="C207" s="176"/>
      <c r="D207" s="735" t="s">
        <v>710</v>
      </c>
      <c r="E207" s="744" t="str">
        <f>'R08賦集'!X86</f>
        <v>-11,910</v>
      </c>
      <c r="F207" s="737" t="s">
        <v>706</v>
      </c>
      <c r="G207" s="176"/>
      <c r="H207" s="727"/>
      <c r="I207" s="706"/>
      <c r="J207" s="707"/>
      <c r="K207" s="339"/>
      <c r="L207" s="176"/>
      <c r="M207" s="176"/>
      <c r="N207" s="177"/>
      <c r="O207" s="176"/>
      <c r="P207" s="727"/>
      <c r="Q207" s="176"/>
      <c r="R207" s="706"/>
      <c r="S207" s="707"/>
      <c r="T207" s="176"/>
      <c r="U207" s="339"/>
      <c r="V207" s="176"/>
      <c r="W207" s="735" t="s">
        <v>710</v>
      </c>
      <c r="X207" s="744" t="str">
        <f>'R08賦集'!X110</f>
        <v>6,560</v>
      </c>
      <c r="Y207" s="737" t="s">
        <v>706</v>
      </c>
      <c r="Z207" s="176"/>
      <c r="AA207" s="727"/>
      <c r="AB207" s="706"/>
      <c r="AC207" s="707"/>
      <c r="AD207" s="339"/>
      <c r="AE207" s="176"/>
      <c r="AF207" s="176"/>
      <c r="AG207" s="177"/>
      <c r="AH207" s="176"/>
      <c r="AI207" s="727"/>
      <c r="AJ207" s="176"/>
      <c r="AK207" s="182"/>
      <c r="AL207" s="182"/>
      <c r="AM207" s="182"/>
      <c r="AN207" s="182"/>
      <c r="AO207" s="182"/>
      <c r="AP207" s="182"/>
      <c r="AQ207" s="182"/>
      <c r="AR207" s="182"/>
      <c r="AS207" s="182"/>
    </row>
    <row r="208" ht="20.25" customHeight="1">
      <c r="A208" s="176"/>
      <c r="B208" s="339"/>
      <c r="C208" s="745" t="str">
        <f>$AP$2</f>
        <v>　上記金額を令和08年度の賦課金として、令和08年４月末日迄に納入願います。</v>
      </c>
      <c r="G208" s="176"/>
      <c r="H208" s="727"/>
      <c r="I208" s="706"/>
      <c r="J208" s="707"/>
      <c r="K208" s="339"/>
      <c r="L208" s="745" t="str">
        <f>$AQ$2</f>
        <v>　上記金額を令和08年度の賦課金として領収いたしました。</v>
      </c>
      <c r="P208" s="727"/>
      <c r="Q208" s="176"/>
      <c r="R208" s="706"/>
      <c r="S208" s="707"/>
      <c r="T208" s="176"/>
      <c r="U208" s="339"/>
      <c r="V208" s="745" t="str">
        <f>$AP$2</f>
        <v>　上記金額を令和08年度の賦課金として、令和08年４月末日迄に納入願います。</v>
      </c>
      <c r="Z208" s="176"/>
      <c r="AA208" s="727"/>
      <c r="AB208" s="706"/>
      <c r="AC208" s="707"/>
      <c r="AD208" s="339"/>
      <c r="AE208" s="745" t="str">
        <f>$AQ$2</f>
        <v>　上記金額を令和08年度の賦課金として領収いたしました。</v>
      </c>
      <c r="AI208" s="727"/>
      <c r="AJ208" s="176"/>
      <c r="AK208" s="182"/>
      <c r="AL208" s="182"/>
      <c r="AM208" s="182"/>
      <c r="AN208" s="182"/>
      <c r="AO208" s="182"/>
      <c r="AP208" s="182"/>
      <c r="AQ208" s="182"/>
      <c r="AR208" s="182"/>
      <c r="AS208" s="182"/>
    </row>
    <row r="209" ht="20.25" customHeight="1">
      <c r="A209" s="176"/>
      <c r="B209" s="339"/>
      <c r="G209" s="176"/>
      <c r="H209" s="727"/>
      <c r="I209" s="706"/>
      <c r="J209" s="707"/>
      <c r="K209" s="339"/>
      <c r="P209" s="727"/>
      <c r="Q209" s="176"/>
      <c r="R209" s="706"/>
      <c r="S209" s="707"/>
      <c r="T209" s="176"/>
      <c r="U209" s="339"/>
      <c r="Z209" s="176"/>
      <c r="AA209" s="727"/>
      <c r="AB209" s="706"/>
      <c r="AC209" s="707"/>
      <c r="AD209" s="339"/>
      <c r="AI209" s="727"/>
      <c r="AJ209" s="176"/>
      <c r="AK209" s="182"/>
      <c r="AL209" s="182"/>
      <c r="AM209" s="182"/>
      <c r="AN209" s="182"/>
      <c r="AO209" s="182"/>
      <c r="AP209" s="182"/>
      <c r="AQ209" s="182"/>
      <c r="AR209" s="182"/>
      <c r="AS209" s="182"/>
    </row>
    <row r="210" ht="20.25" customHeight="1">
      <c r="A210" s="176"/>
      <c r="B210" s="339"/>
      <c r="G210" s="176"/>
      <c r="H210" s="727"/>
      <c r="I210" s="706"/>
      <c r="J210" s="707"/>
      <c r="K210" s="339"/>
      <c r="P210" s="727"/>
      <c r="Q210" s="176"/>
      <c r="R210" s="706"/>
      <c r="S210" s="707"/>
      <c r="T210" s="176"/>
      <c r="U210" s="339"/>
      <c r="Z210" s="176"/>
      <c r="AA210" s="727"/>
      <c r="AB210" s="706"/>
      <c r="AC210" s="707"/>
      <c r="AD210" s="339"/>
      <c r="AI210" s="727"/>
      <c r="AJ210" s="176"/>
      <c r="AK210" s="182"/>
      <c r="AL210" s="182"/>
      <c r="AM210" s="182"/>
      <c r="AN210" s="182"/>
      <c r="AO210" s="182"/>
      <c r="AP210" s="182"/>
      <c r="AQ210" s="182"/>
      <c r="AR210" s="182"/>
      <c r="AS210" s="182"/>
    </row>
    <row r="211" ht="20.25" customHeight="1">
      <c r="A211" s="176"/>
      <c r="B211" s="339"/>
      <c r="G211" s="176"/>
      <c r="H211" s="727"/>
      <c r="I211" s="706"/>
      <c r="J211" s="707"/>
      <c r="K211" s="339"/>
      <c r="P211" s="727"/>
      <c r="Q211" s="176"/>
      <c r="R211" s="706"/>
      <c r="S211" s="707"/>
      <c r="T211" s="176"/>
      <c r="U211" s="339"/>
      <c r="Z211" s="176"/>
      <c r="AA211" s="727"/>
      <c r="AB211" s="706"/>
      <c r="AC211" s="707"/>
      <c r="AD211" s="339"/>
      <c r="AI211" s="727"/>
      <c r="AJ211" s="176"/>
      <c r="AK211" s="182"/>
      <c r="AL211" s="182"/>
      <c r="AM211" s="182"/>
      <c r="AN211" s="182"/>
      <c r="AO211" s="182"/>
      <c r="AP211" s="182"/>
      <c r="AQ211" s="182"/>
      <c r="AR211" s="182"/>
      <c r="AS211" s="182"/>
    </row>
    <row r="212" ht="20.25" customHeight="1">
      <c r="A212" s="176"/>
      <c r="B212" s="339"/>
      <c r="C212" s="746" t="str">
        <f>$AP$3</f>
        <v>令和08年　4　月　   日</v>
      </c>
      <c r="H212" s="747"/>
      <c r="I212" s="748"/>
      <c r="J212" s="749"/>
      <c r="K212" s="750"/>
      <c r="L212" s="726"/>
      <c r="P212" s="747"/>
      <c r="Q212" s="176"/>
      <c r="R212" s="706"/>
      <c r="S212" s="707"/>
      <c r="T212" s="176"/>
      <c r="U212" s="339"/>
      <c r="V212" s="746" t="str">
        <f>$AP$3</f>
        <v>令和08年　4　月　   日</v>
      </c>
      <c r="AA212" s="747"/>
      <c r="AB212" s="748"/>
      <c r="AC212" s="749"/>
      <c r="AD212" s="750"/>
      <c r="AE212" s="726"/>
      <c r="AI212" s="747"/>
      <c r="AJ212" s="176"/>
      <c r="AK212" s="182"/>
      <c r="AL212" s="182"/>
      <c r="AM212" s="182"/>
      <c r="AN212" s="182"/>
      <c r="AO212" s="182"/>
      <c r="AP212" s="182"/>
      <c r="AQ212" s="182"/>
      <c r="AR212" s="182"/>
      <c r="AS212" s="182"/>
    </row>
    <row r="213" ht="20.25" customHeight="1">
      <c r="A213" s="176"/>
      <c r="B213" s="752"/>
      <c r="C213" s="753" t="str">
        <f>$AN$2</f>
        <v>片岡農産組合長　久保田　要</v>
      </c>
      <c r="H213" s="754"/>
      <c r="I213" s="755"/>
      <c r="J213" s="756"/>
      <c r="K213" s="752"/>
      <c r="L213" s="753" t="s">
        <v>711</v>
      </c>
      <c r="P213" s="757"/>
      <c r="Q213" s="176"/>
      <c r="R213" s="706"/>
      <c r="S213" s="707"/>
      <c r="T213" s="751"/>
      <c r="U213" s="752"/>
      <c r="V213" s="753" t="s">
        <v>711</v>
      </c>
      <c r="AA213" s="754"/>
      <c r="AB213" s="755"/>
      <c r="AC213" s="756"/>
      <c r="AD213" s="752"/>
      <c r="AE213" s="753" t="s">
        <v>711</v>
      </c>
      <c r="AI213" s="757"/>
      <c r="AJ213" s="176"/>
      <c r="AK213" s="182"/>
      <c r="AL213" s="182"/>
      <c r="AM213" s="182"/>
      <c r="AN213" s="182"/>
      <c r="AO213" s="182"/>
      <c r="AP213" s="182"/>
      <c r="AQ213" s="182"/>
      <c r="AR213" s="182"/>
      <c r="AS213" s="182"/>
    </row>
    <row r="214" ht="20.25" customHeight="1">
      <c r="A214" s="176"/>
      <c r="B214" s="752"/>
      <c r="H214" s="754"/>
      <c r="I214" s="755"/>
      <c r="J214" s="756"/>
      <c r="K214" s="752"/>
      <c r="P214" s="757"/>
      <c r="Q214" s="176"/>
      <c r="R214" s="706"/>
      <c r="S214" s="707"/>
      <c r="T214" s="751"/>
      <c r="U214" s="752"/>
      <c r="AA214" s="754"/>
      <c r="AB214" s="755"/>
      <c r="AC214" s="756"/>
      <c r="AD214" s="752"/>
      <c r="AI214" s="757"/>
      <c r="AJ214" s="176"/>
      <c r="AK214" s="182"/>
      <c r="AL214" s="182"/>
      <c r="AM214" s="182"/>
      <c r="AN214" s="182"/>
      <c r="AO214" s="182"/>
      <c r="AP214" s="182"/>
      <c r="AQ214" s="182"/>
      <c r="AR214" s="182"/>
      <c r="AS214" s="182"/>
    </row>
    <row r="215" ht="20.25" customHeight="1">
      <c r="A215" s="176"/>
      <c r="B215" s="496"/>
      <c r="C215" s="497"/>
      <c r="D215" s="497"/>
      <c r="E215" s="497"/>
      <c r="F215" s="758"/>
      <c r="G215" s="497"/>
      <c r="H215" s="759"/>
      <c r="I215" s="706"/>
      <c r="J215" s="707"/>
      <c r="K215" s="496"/>
      <c r="L215" s="497"/>
      <c r="M215" s="497"/>
      <c r="N215" s="758"/>
      <c r="O215" s="497"/>
      <c r="P215" s="759"/>
      <c r="Q215" s="176"/>
      <c r="R215" s="706"/>
      <c r="S215" s="707"/>
      <c r="T215" s="176"/>
      <c r="U215" s="496"/>
      <c r="V215" s="497"/>
      <c r="W215" s="497"/>
      <c r="X215" s="497"/>
      <c r="Y215" s="758"/>
      <c r="Z215" s="497"/>
      <c r="AA215" s="759"/>
      <c r="AB215" s="706"/>
      <c r="AC215" s="707"/>
      <c r="AD215" s="496"/>
      <c r="AE215" s="497"/>
      <c r="AF215" s="497"/>
      <c r="AG215" s="758"/>
      <c r="AH215" s="497"/>
      <c r="AI215" s="759"/>
      <c r="AJ215" s="176"/>
      <c r="AK215" s="182"/>
      <c r="AL215" s="182"/>
      <c r="AM215" s="182"/>
      <c r="AN215" s="182"/>
      <c r="AO215" s="182"/>
      <c r="AP215" s="182"/>
      <c r="AQ215" s="182"/>
      <c r="AR215" s="182"/>
      <c r="AS215" s="182"/>
    </row>
    <row r="216" ht="29.25" customHeight="1">
      <c r="A216" s="176"/>
      <c r="B216" s="176"/>
      <c r="C216" s="176"/>
      <c r="D216" s="176"/>
      <c r="E216" s="176"/>
      <c r="F216" s="177"/>
      <c r="G216" s="176"/>
      <c r="H216" s="176"/>
      <c r="I216" s="176"/>
      <c r="J216" s="176"/>
      <c r="K216" s="176"/>
      <c r="L216" s="176"/>
      <c r="M216" s="176"/>
      <c r="N216" s="177"/>
      <c r="O216" s="176"/>
      <c r="P216" s="176"/>
      <c r="Q216" s="176"/>
      <c r="R216" s="706"/>
      <c r="S216" s="707"/>
      <c r="T216" s="176"/>
      <c r="U216" s="176"/>
      <c r="V216" s="176"/>
      <c r="W216" s="176"/>
      <c r="X216" s="176"/>
      <c r="Y216" s="177"/>
      <c r="Z216" s="176"/>
      <c r="AA216" s="176"/>
      <c r="AB216" s="176"/>
      <c r="AC216" s="176"/>
      <c r="AD216" s="176"/>
      <c r="AE216" s="176"/>
      <c r="AF216" s="176"/>
      <c r="AG216" s="177"/>
      <c r="AH216" s="176"/>
      <c r="AI216" s="176"/>
      <c r="AJ216" s="176"/>
      <c r="AK216" s="176"/>
      <c r="AL216" s="176"/>
      <c r="AM216" s="176"/>
      <c r="AN216" s="176"/>
      <c r="AO216" s="176"/>
      <c r="AP216" s="176"/>
      <c r="AQ216" s="176"/>
      <c r="AR216" s="176"/>
      <c r="AS216" s="176"/>
    </row>
    <row r="217" ht="30.75" customHeight="1">
      <c r="A217" s="176"/>
      <c r="B217" s="176"/>
      <c r="C217" s="176"/>
      <c r="D217" s="176"/>
      <c r="E217" s="176"/>
      <c r="F217" s="177"/>
      <c r="G217" s="176"/>
      <c r="H217" s="176"/>
      <c r="I217" s="706"/>
      <c r="J217" s="707"/>
      <c r="K217" s="176"/>
      <c r="L217" s="176"/>
      <c r="M217" s="176"/>
      <c r="N217" s="177"/>
      <c r="O217" s="176"/>
      <c r="P217" s="176"/>
      <c r="Q217" s="176"/>
      <c r="R217" s="706"/>
      <c r="S217" s="707"/>
      <c r="T217" s="176"/>
      <c r="U217" s="176"/>
      <c r="V217" s="176"/>
      <c r="W217" s="176"/>
      <c r="X217" s="176"/>
      <c r="Y217" s="177"/>
      <c r="Z217" s="176"/>
      <c r="AA217" s="176"/>
      <c r="AB217" s="706"/>
      <c r="AC217" s="707"/>
      <c r="AD217" s="176"/>
      <c r="AE217" s="176"/>
      <c r="AF217" s="176"/>
      <c r="AG217" s="177"/>
      <c r="AH217" s="176"/>
      <c r="AI217" s="176"/>
      <c r="AJ217" s="176"/>
      <c r="AK217" s="182"/>
      <c r="AL217" s="182"/>
      <c r="AM217" s="182"/>
      <c r="AN217" s="182"/>
      <c r="AO217" s="182"/>
      <c r="AP217" s="182"/>
      <c r="AQ217" s="182"/>
      <c r="AR217" s="182"/>
      <c r="AS217" s="182"/>
    </row>
    <row r="218" ht="20.25" customHeight="1">
      <c r="A218" s="176"/>
      <c r="B218" s="713" t="str">
        <f>IF(E225&lt;=0,$AL$2,$AL$1)</f>
        <v>道水割及び取水賦課金請求書</v>
      </c>
      <c r="C218" s="88"/>
      <c r="D218" s="88"/>
      <c r="E218" s="88"/>
      <c r="F218" s="88"/>
      <c r="G218" s="88"/>
      <c r="H218" s="66"/>
      <c r="I218" s="714"/>
      <c r="J218" s="707"/>
      <c r="K218" s="715" t="str">
        <f>IF(E225&lt;=0,$AL$4,$AL$3)</f>
        <v>道水割出不足金及び取水賦課金領収書</v>
      </c>
      <c r="L218" s="88"/>
      <c r="M218" s="88"/>
      <c r="N218" s="88"/>
      <c r="O218" s="88"/>
      <c r="P218" s="66"/>
      <c r="Q218" s="176"/>
      <c r="R218" s="706"/>
      <c r="S218" s="707"/>
      <c r="T218" s="176"/>
      <c r="U218" s="713" t="str">
        <f>IF(X225&lt;=0,$AL$2,$AL$1)</f>
        <v>道水割及び取水賦課金請求書</v>
      </c>
      <c r="V218" s="88"/>
      <c r="W218" s="88"/>
      <c r="X218" s="88"/>
      <c r="Y218" s="88"/>
      <c r="Z218" s="88"/>
      <c r="AA218" s="66"/>
      <c r="AB218" s="714"/>
      <c r="AC218" s="707"/>
      <c r="AD218" s="715" t="str">
        <f>IF(X225&lt;=0,$AL$4,$AL$3)</f>
        <v>道水割出不足金及び取水賦課金領収書</v>
      </c>
      <c r="AE218" s="88"/>
      <c r="AF218" s="88"/>
      <c r="AG218" s="88"/>
      <c r="AH218" s="88"/>
      <c r="AI218" s="66"/>
      <c r="AJ218" s="176"/>
      <c r="AK218" s="182"/>
      <c r="AL218" s="182"/>
      <c r="AM218" s="182"/>
      <c r="AN218" s="182"/>
      <c r="AO218" s="182"/>
      <c r="AP218" s="182"/>
      <c r="AQ218" s="182"/>
      <c r="AR218" s="182"/>
      <c r="AS218" s="182"/>
    </row>
    <row r="219" ht="20.25" customHeight="1">
      <c r="A219" s="176"/>
      <c r="B219" s="639"/>
      <c r="H219" s="78"/>
      <c r="I219" s="706"/>
      <c r="J219" s="707"/>
      <c r="K219" s="639"/>
      <c r="P219" s="78"/>
      <c r="Q219" s="176"/>
      <c r="R219" s="706"/>
      <c r="S219" s="707"/>
      <c r="T219" s="176"/>
      <c r="U219" s="639"/>
      <c r="AA219" s="78"/>
      <c r="AB219" s="706"/>
      <c r="AC219" s="707"/>
      <c r="AD219" s="639"/>
      <c r="AI219" s="78"/>
      <c r="AJ219" s="176"/>
      <c r="AK219" s="182"/>
      <c r="AL219" s="182"/>
      <c r="AM219" s="182"/>
      <c r="AN219" s="182"/>
      <c r="AO219" s="182"/>
      <c r="AP219" s="182"/>
      <c r="AQ219" s="182"/>
      <c r="AR219" s="182"/>
      <c r="AS219" s="182"/>
    </row>
    <row r="220" ht="20.25" customHeight="1">
      <c r="A220" s="176"/>
      <c r="B220" s="339"/>
      <c r="C220" s="176"/>
      <c r="D220" s="725" t="str">
        <f>'R08賦集'!C87</f>
        <v>小巻 栄治</v>
      </c>
      <c r="E220" s="109"/>
      <c r="F220" s="726" t="s">
        <v>537</v>
      </c>
      <c r="H220" s="727"/>
      <c r="I220" s="706"/>
      <c r="J220" s="707"/>
      <c r="K220" s="339"/>
      <c r="L220" s="725" t="str">
        <f>D220</f>
        <v>小巻 栄治</v>
      </c>
      <c r="M220" s="109"/>
      <c r="N220" s="726" t="s">
        <v>537</v>
      </c>
      <c r="P220" s="727"/>
      <c r="Q220" s="176"/>
      <c r="R220" s="706"/>
      <c r="S220" s="707"/>
      <c r="T220" s="176"/>
      <c r="U220" s="339"/>
      <c r="V220" s="176"/>
      <c r="W220" s="725" t="str">
        <f>'R08賦集'!C111</f>
        <v>宮川 隆次</v>
      </c>
      <c r="X220" s="109"/>
      <c r="Y220" s="726" t="s">
        <v>537</v>
      </c>
      <c r="AA220" s="727"/>
      <c r="AB220" s="706"/>
      <c r="AC220" s="707"/>
      <c r="AD220" s="339"/>
      <c r="AE220" s="725" t="str">
        <f>W220</f>
        <v>宮川 隆次</v>
      </c>
      <c r="AF220" s="109"/>
      <c r="AG220" s="726" t="s">
        <v>537</v>
      </c>
      <c r="AI220" s="727"/>
      <c r="AJ220" s="176"/>
      <c r="AK220" s="182"/>
      <c r="AL220" s="182"/>
      <c r="AM220" s="182"/>
      <c r="AN220" s="182"/>
      <c r="AO220" s="182"/>
      <c r="AP220" s="182"/>
      <c r="AQ220" s="182"/>
      <c r="AR220" s="182"/>
      <c r="AS220" s="182"/>
    </row>
    <row r="221" ht="20.25" customHeight="1">
      <c r="A221" s="176"/>
      <c r="B221" s="339"/>
      <c r="C221" s="176"/>
      <c r="D221" s="519"/>
      <c r="E221" s="519"/>
      <c r="F221" s="731"/>
      <c r="G221" s="519"/>
      <c r="H221" s="727"/>
      <c r="I221" s="706"/>
      <c r="J221" s="707"/>
      <c r="K221" s="339"/>
      <c r="L221" s="176"/>
      <c r="M221" s="176"/>
      <c r="N221" s="177"/>
      <c r="O221" s="176"/>
      <c r="P221" s="727"/>
      <c r="Q221" s="176"/>
      <c r="R221" s="706"/>
      <c r="S221" s="707"/>
      <c r="T221" s="176"/>
      <c r="U221" s="339"/>
      <c r="V221" s="176"/>
      <c r="W221" s="519"/>
      <c r="X221" s="519"/>
      <c r="Y221" s="731"/>
      <c r="Z221" s="519"/>
      <c r="AA221" s="727"/>
      <c r="AB221" s="706"/>
      <c r="AC221" s="707"/>
      <c r="AD221" s="339"/>
      <c r="AE221" s="176"/>
      <c r="AF221" s="176"/>
      <c r="AG221" s="177"/>
      <c r="AH221" s="176"/>
      <c r="AI221" s="727"/>
      <c r="AJ221" s="176"/>
      <c r="AK221" s="182"/>
      <c r="AL221" s="182"/>
      <c r="AM221" s="182"/>
      <c r="AN221" s="182"/>
      <c r="AO221" s="182"/>
      <c r="AP221" s="182"/>
      <c r="AQ221" s="182"/>
      <c r="AR221" s="182"/>
      <c r="AS221" s="182"/>
    </row>
    <row r="222" ht="20.25" customHeight="1">
      <c r="A222" s="176"/>
      <c r="B222" s="339"/>
      <c r="C222" s="176"/>
      <c r="D222" s="735" t="s">
        <v>345</v>
      </c>
      <c r="E222" s="736" t="str">
        <f>'R08賦集'!Q87</f>
        <v>1,940</v>
      </c>
      <c r="F222" s="737" t="s">
        <v>706</v>
      </c>
      <c r="G222" s="176"/>
      <c r="H222" s="727"/>
      <c r="I222" s="706"/>
      <c r="J222" s="707"/>
      <c r="K222" s="339"/>
      <c r="L222" s="176"/>
      <c r="M222" s="176"/>
      <c r="N222" s="177"/>
      <c r="O222" s="176"/>
      <c r="P222" s="727"/>
      <c r="Q222" s="176"/>
      <c r="R222" s="706"/>
      <c r="S222" s="707"/>
      <c r="T222" s="176"/>
      <c r="U222" s="339"/>
      <c r="V222" s="176"/>
      <c r="W222" s="735" t="s">
        <v>345</v>
      </c>
      <c r="X222" s="736" t="str">
        <f>'R08賦集'!Q111</f>
        <v>0</v>
      </c>
      <c r="Y222" s="737" t="s">
        <v>706</v>
      </c>
      <c r="Z222" s="176"/>
      <c r="AA222" s="727"/>
      <c r="AB222" s="706"/>
      <c r="AC222" s="707"/>
      <c r="AD222" s="339"/>
      <c r="AE222" s="176"/>
      <c r="AF222" s="176"/>
      <c r="AG222" s="177"/>
      <c r="AH222" s="176"/>
      <c r="AI222" s="727"/>
      <c r="AJ222" s="176"/>
      <c r="AK222" s="182"/>
      <c r="AL222" s="182"/>
      <c r="AM222" s="182"/>
      <c r="AN222" s="182"/>
      <c r="AO222" s="182"/>
      <c r="AP222" s="182"/>
      <c r="AQ222" s="182"/>
      <c r="AR222" s="182"/>
      <c r="AS222" s="182"/>
    </row>
    <row r="223" ht="20.25" customHeight="1">
      <c r="A223" s="176"/>
      <c r="B223" s="339"/>
      <c r="C223" s="176"/>
      <c r="D223" s="735" t="s">
        <v>707</v>
      </c>
      <c r="E223" s="736" t="str">
        <f>'R08賦集'!S87</f>
        <v>4,600</v>
      </c>
      <c r="F223" s="737" t="s">
        <v>706</v>
      </c>
      <c r="G223" s="176"/>
      <c r="H223" s="727"/>
      <c r="I223" s="706"/>
      <c r="J223" s="707"/>
      <c r="K223" s="339"/>
      <c r="L223" s="176"/>
      <c r="M223" s="176"/>
      <c r="N223" s="177"/>
      <c r="O223" s="176"/>
      <c r="P223" s="727"/>
      <c r="Q223" s="176"/>
      <c r="R223" s="706"/>
      <c r="S223" s="707"/>
      <c r="T223" s="176"/>
      <c r="U223" s="339"/>
      <c r="V223" s="176"/>
      <c r="W223" s="735" t="s">
        <v>707</v>
      </c>
      <c r="X223" s="736" t="str">
        <f>'R08賦集'!S111</f>
        <v>1,750</v>
      </c>
      <c r="Y223" s="737" t="s">
        <v>706</v>
      </c>
      <c r="Z223" s="176"/>
      <c r="AA223" s="727"/>
      <c r="AB223" s="706"/>
      <c r="AC223" s="707"/>
      <c r="AD223" s="339"/>
      <c r="AE223" s="176"/>
      <c r="AF223" s="176"/>
      <c r="AG223" s="177"/>
      <c r="AH223" s="176"/>
      <c r="AI223" s="727"/>
      <c r="AJ223" s="176"/>
      <c r="AK223" s="182"/>
      <c r="AL223" s="182"/>
      <c r="AM223" s="182"/>
      <c r="AN223" s="182"/>
      <c r="AO223" s="182"/>
      <c r="AP223" s="182"/>
      <c r="AQ223" s="182"/>
      <c r="AR223" s="182"/>
      <c r="AS223" s="182"/>
    </row>
    <row r="224" ht="20.25" customHeight="1">
      <c r="A224" s="176"/>
      <c r="B224" s="339"/>
      <c r="C224" s="176"/>
      <c r="D224" s="735" t="s">
        <v>708</v>
      </c>
      <c r="E224" s="739" t="str">
        <f>'R08賦集'!W87</f>
        <v>4,640</v>
      </c>
      <c r="F224" s="737" t="s">
        <v>706</v>
      </c>
      <c r="G224" s="176"/>
      <c r="H224" s="727"/>
      <c r="I224" s="706"/>
      <c r="J224" s="707"/>
      <c r="K224" s="339"/>
      <c r="L224" s="740" t="s">
        <v>709</v>
      </c>
      <c r="M224" s="741" t="str">
        <f>E225</f>
        <v>11,180</v>
      </c>
      <c r="N224" s="742" t="s">
        <v>706</v>
      </c>
      <c r="O224" s="109"/>
      <c r="P224" s="743"/>
      <c r="Q224" s="176"/>
      <c r="R224" s="706"/>
      <c r="S224" s="707"/>
      <c r="T224" s="176"/>
      <c r="U224" s="339"/>
      <c r="V224" s="176"/>
      <c r="W224" s="735" t="s">
        <v>708</v>
      </c>
      <c r="X224" s="739" t="str">
        <f>'R08賦集'!W111</f>
        <v>2,070</v>
      </c>
      <c r="Y224" s="737" t="s">
        <v>706</v>
      </c>
      <c r="Z224" s="176"/>
      <c r="AA224" s="727"/>
      <c r="AB224" s="706"/>
      <c r="AC224" s="707"/>
      <c r="AD224" s="339"/>
      <c r="AE224" s="740" t="s">
        <v>709</v>
      </c>
      <c r="AF224" s="741" t="str">
        <f>X225</f>
        <v>3,820</v>
      </c>
      <c r="AG224" s="742" t="s">
        <v>706</v>
      </c>
      <c r="AH224" s="109"/>
      <c r="AI224" s="743"/>
      <c r="AJ224" s="176"/>
      <c r="AK224" s="182"/>
      <c r="AL224" s="182"/>
      <c r="AM224" s="182"/>
      <c r="AN224" s="182"/>
      <c r="AO224" s="182"/>
      <c r="AP224" s="182"/>
      <c r="AQ224" s="182"/>
      <c r="AR224" s="182"/>
      <c r="AS224" s="182"/>
    </row>
    <row r="225" ht="20.25" customHeight="1">
      <c r="A225" s="176"/>
      <c r="B225" s="339"/>
      <c r="C225" s="176"/>
      <c r="D225" s="735" t="s">
        <v>710</v>
      </c>
      <c r="E225" s="744" t="str">
        <f>'R08賦集'!X87</f>
        <v>11,180</v>
      </c>
      <c r="F225" s="737" t="s">
        <v>706</v>
      </c>
      <c r="G225" s="176"/>
      <c r="H225" s="727"/>
      <c r="I225" s="706"/>
      <c r="J225" s="707"/>
      <c r="K225" s="339"/>
      <c r="L225" s="176"/>
      <c r="M225" s="176"/>
      <c r="N225" s="177"/>
      <c r="O225" s="176"/>
      <c r="P225" s="727"/>
      <c r="Q225" s="176"/>
      <c r="R225" s="706"/>
      <c r="S225" s="707"/>
      <c r="T225" s="176"/>
      <c r="U225" s="339"/>
      <c r="V225" s="176"/>
      <c r="W225" s="735" t="s">
        <v>710</v>
      </c>
      <c r="X225" s="744" t="str">
        <f>'R08賦集'!X111</f>
        <v>3,820</v>
      </c>
      <c r="Y225" s="737" t="s">
        <v>706</v>
      </c>
      <c r="Z225" s="176"/>
      <c r="AA225" s="727"/>
      <c r="AB225" s="706"/>
      <c r="AC225" s="707"/>
      <c r="AD225" s="339"/>
      <c r="AE225" s="176"/>
      <c r="AF225" s="176"/>
      <c r="AG225" s="177"/>
      <c r="AH225" s="176"/>
      <c r="AI225" s="727"/>
      <c r="AJ225" s="176"/>
      <c r="AK225" s="182"/>
      <c r="AL225" s="182"/>
      <c r="AM225" s="182"/>
      <c r="AN225" s="182"/>
      <c r="AO225" s="182"/>
      <c r="AP225" s="182"/>
      <c r="AQ225" s="182"/>
      <c r="AR225" s="182"/>
      <c r="AS225" s="182"/>
    </row>
    <row r="226" ht="20.25" customHeight="1">
      <c r="A226" s="176"/>
      <c r="B226" s="339"/>
      <c r="C226" s="745" t="str">
        <f>$AP$2</f>
        <v>　上記金額を令和08年度の賦課金として、令和08年４月末日迄に納入願います。</v>
      </c>
      <c r="G226" s="176"/>
      <c r="H226" s="727"/>
      <c r="I226" s="706"/>
      <c r="J226" s="707"/>
      <c r="K226" s="339"/>
      <c r="L226" s="745" t="str">
        <f>$AQ$2</f>
        <v>　上記金額を令和08年度の賦課金として領収いたしました。</v>
      </c>
      <c r="P226" s="727"/>
      <c r="Q226" s="176"/>
      <c r="R226" s="706"/>
      <c r="S226" s="707"/>
      <c r="T226" s="176"/>
      <c r="U226" s="339"/>
      <c r="V226" s="745" t="str">
        <f>$AP$2</f>
        <v>　上記金額を令和08年度の賦課金として、令和08年４月末日迄に納入願います。</v>
      </c>
      <c r="Z226" s="176"/>
      <c r="AA226" s="727"/>
      <c r="AB226" s="706"/>
      <c r="AC226" s="707"/>
      <c r="AD226" s="339"/>
      <c r="AE226" s="745" t="str">
        <f>$AQ$2</f>
        <v>　上記金額を令和08年度の賦課金として領収いたしました。</v>
      </c>
      <c r="AI226" s="727"/>
      <c r="AJ226" s="176"/>
      <c r="AK226" s="182"/>
      <c r="AL226" s="182"/>
      <c r="AM226" s="182"/>
      <c r="AN226" s="182"/>
      <c r="AO226" s="182"/>
      <c r="AP226" s="182"/>
      <c r="AQ226" s="182"/>
      <c r="AR226" s="182"/>
      <c r="AS226" s="182"/>
    </row>
    <row r="227" ht="20.25" customHeight="1">
      <c r="A227" s="176"/>
      <c r="B227" s="339"/>
      <c r="G227" s="176"/>
      <c r="H227" s="727"/>
      <c r="I227" s="706"/>
      <c r="J227" s="707"/>
      <c r="K227" s="339"/>
      <c r="P227" s="727"/>
      <c r="Q227" s="176"/>
      <c r="R227" s="706"/>
      <c r="S227" s="707"/>
      <c r="T227" s="176"/>
      <c r="U227" s="339"/>
      <c r="Z227" s="176"/>
      <c r="AA227" s="727"/>
      <c r="AB227" s="706"/>
      <c r="AC227" s="707"/>
      <c r="AD227" s="339"/>
      <c r="AI227" s="727"/>
      <c r="AJ227" s="176"/>
      <c r="AK227" s="182"/>
      <c r="AL227" s="182"/>
      <c r="AM227" s="182"/>
      <c r="AN227" s="182"/>
      <c r="AO227" s="182"/>
      <c r="AP227" s="182"/>
      <c r="AQ227" s="182"/>
      <c r="AR227" s="182"/>
      <c r="AS227" s="182"/>
    </row>
    <row r="228" ht="20.25" customHeight="1">
      <c r="A228" s="176"/>
      <c r="B228" s="339"/>
      <c r="G228" s="176"/>
      <c r="H228" s="727"/>
      <c r="I228" s="706"/>
      <c r="J228" s="707"/>
      <c r="K228" s="339"/>
      <c r="P228" s="727"/>
      <c r="Q228" s="176"/>
      <c r="R228" s="706"/>
      <c r="S228" s="707"/>
      <c r="T228" s="176"/>
      <c r="U228" s="339"/>
      <c r="Z228" s="176"/>
      <c r="AA228" s="727"/>
      <c r="AB228" s="706"/>
      <c r="AC228" s="707"/>
      <c r="AD228" s="339"/>
      <c r="AI228" s="727"/>
      <c r="AJ228" s="176"/>
      <c r="AK228" s="182"/>
      <c r="AL228" s="182"/>
      <c r="AM228" s="182"/>
      <c r="AN228" s="182"/>
      <c r="AO228" s="182"/>
      <c r="AP228" s="182"/>
      <c r="AQ228" s="182"/>
      <c r="AR228" s="182"/>
      <c r="AS228" s="182"/>
    </row>
    <row r="229" ht="20.25" customHeight="1">
      <c r="A229" s="176"/>
      <c r="B229" s="339"/>
      <c r="G229" s="176"/>
      <c r="H229" s="727"/>
      <c r="I229" s="706"/>
      <c r="J229" s="707"/>
      <c r="K229" s="339"/>
      <c r="P229" s="727"/>
      <c r="Q229" s="176"/>
      <c r="R229" s="706"/>
      <c r="S229" s="707"/>
      <c r="T229" s="176"/>
      <c r="U229" s="339"/>
      <c r="Z229" s="176"/>
      <c r="AA229" s="727"/>
      <c r="AB229" s="706"/>
      <c r="AC229" s="707"/>
      <c r="AD229" s="339"/>
      <c r="AI229" s="727"/>
      <c r="AJ229" s="176"/>
      <c r="AK229" s="182"/>
      <c r="AL229" s="182"/>
      <c r="AM229" s="182"/>
      <c r="AN229" s="182"/>
      <c r="AO229" s="182"/>
      <c r="AP229" s="182"/>
      <c r="AQ229" s="182"/>
      <c r="AR229" s="182"/>
      <c r="AS229" s="182"/>
    </row>
    <row r="230" ht="20.25" customHeight="1">
      <c r="A230" s="176"/>
      <c r="B230" s="339"/>
      <c r="C230" s="746" t="str">
        <f>$AP$3</f>
        <v>令和08年　4　月　   日</v>
      </c>
      <c r="H230" s="747"/>
      <c r="I230" s="748"/>
      <c r="J230" s="749"/>
      <c r="K230" s="750"/>
      <c r="L230" s="726"/>
      <c r="P230" s="747"/>
      <c r="Q230" s="176"/>
      <c r="R230" s="706"/>
      <c r="S230" s="707"/>
      <c r="T230" s="176"/>
      <c r="U230" s="339"/>
      <c r="V230" s="746" t="str">
        <f>$AP$3</f>
        <v>令和08年　4　月　   日</v>
      </c>
      <c r="AA230" s="747"/>
      <c r="AB230" s="748"/>
      <c r="AC230" s="749"/>
      <c r="AD230" s="750"/>
      <c r="AE230" s="726"/>
      <c r="AI230" s="747"/>
      <c r="AJ230" s="176"/>
      <c r="AK230" s="182"/>
      <c r="AL230" s="182"/>
      <c r="AM230" s="182"/>
      <c r="AN230" s="182"/>
      <c r="AO230" s="182"/>
      <c r="AP230" s="182"/>
      <c r="AQ230" s="182"/>
      <c r="AR230" s="182"/>
      <c r="AS230" s="182"/>
    </row>
    <row r="231" ht="20.25" customHeight="1">
      <c r="A231" s="176"/>
      <c r="B231" s="752"/>
      <c r="C231" s="753" t="str">
        <f>$AN$2</f>
        <v>片岡農産組合長　久保田　要</v>
      </c>
      <c r="H231" s="754"/>
      <c r="I231" s="755"/>
      <c r="J231" s="756"/>
      <c r="K231" s="752"/>
      <c r="L231" s="753" t="s">
        <v>711</v>
      </c>
      <c r="P231" s="757"/>
      <c r="Q231" s="176"/>
      <c r="R231" s="706"/>
      <c r="S231" s="707"/>
      <c r="T231" s="751"/>
      <c r="U231" s="752"/>
      <c r="V231" s="753" t="s">
        <v>711</v>
      </c>
      <c r="AA231" s="754"/>
      <c r="AB231" s="755"/>
      <c r="AC231" s="756"/>
      <c r="AD231" s="752"/>
      <c r="AE231" s="753" t="s">
        <v>711</v>
      </c>
      <c r="AI231" s="757"/>
      <c r="AJ231" s="176"/>
      <c r="AK231" s="182"/>
      <c r="AL231" s="182"/>
      <c r="AM231" s="182"/>
      <c r="AN231" s="182"/>
      <c r="AO231" s="182"/>
      <c r="AP231" s="182"/>
      <c r="AQ231" s="182"/>
      <c r="AR231" s="182"/>
      <c r="AS231" s="182"/>
    </row>
    <row r="232" ht="20.25" customHeight="1">
      <c r="A232" s="176"/>
      <c r="B232" s="752"/>
      <c r="H232" s="754"/>
      <c r="I232" s="755"/>
      <c r="J232" s="756"/>
      <c r="K232" s="752"/>
      <c r="P232" s="757"/>
      <c r="Q232" s="176"/>
      <c r="R232" s="706"/>
      <c r="S232" s="707"/>
      <c r="T232" s="751"/>
      <c r="U232" s="752"/>
      <c r="AA232" s="754"/>
      <c r="AB232" s="755"/>
      <c r="AC232" s="756"/>
      <c r="AD232" s="752"/>
      <c r="AI232" s="757"/>
      <c r="AJ232" s="176"/>
      <c r="AK232" s="182"/>
      <c r="AL232" s="182"/>
      <c r="AM232" s="182"/>
      <c r="AN232" s="182"/>
      <c r="AO232" s="182"/>
      <c r="AP232" s="182"/>
      <c r="AQ232" s="182"/>
      <c r="AR232" s="182"/>
      <c r="AS232" s="182"/>
    </row>
    <row r="233" ht="20.25" customHeight="1">
      <c r="A233" s="176"/>
      <c r="B233" s="496"/>
      <c r="C233" s="497"/>
      <c r="D233" s="497"/>
      <c r="E233" s="497"/>
      <c r="F233" s="758"/>
      <c r="G233" s="497"/>
      <c r="H233" s="759"/>
      <c r="I233" s="706"/>
      <c r="J233" s="707"/>
      <c r="K233" s="496"/>
      <c r="L233" s="497"/>
      <c r="M233" s="497"/>
      <c r="N233" s="758"/>
      <c r="O233" s="497"/>
      <c r="P233" s="759"/>
      <c r="Q233" s="176"/>
      <c r="R233" s="706"/>
      <c r="S233" s="707"/>
      <c r="T233" s="176"/>
      <c r="U233" s="496"/>
      <c r="V233" s="497"/>
      <c r="W233" s="497"/>
      <c r="X233" s="497"/>
      <c r="Y233" s="758"/>
      <c r="Z233" s="497"/>
      <c r="AA233" s="759"/>
      <c r="AB233" s="706"/>
      <c r="AC233" s="707"/>
      <c r="AD233" s="496"/>
      <c r="AE233" s="497"/>
      <c r="AF233" s="497"/>
      <c r="AG233" s="758"/>
      <c r="AH233" s="497"/>
      <c r="AI233" s="759"/>
      <c r="AJ233" s="176"/>
      <c r="AK233" s="182"/>
      <c r="AL233" s="182"/>
      <c r="AM233" s="182"/>
      <c r="AN233" s="182"/>
      <c r="AO233" s="182"/>
      <c r="AP233" s="182"/>
      <c r="AQ233" s="182"/>
      <c r="AR233" s="182"/>
      <c r="AS233" s="182"/>
    </row>
    <row r="234" ht="28.5" customHeight="1">
      <c r="A234" s="176"/>
      <c r="B234" s="497"/>
      <c r="C234" s="497"/>
      <c r="D234" s="497"/>
      <c r="E234" s="497"/>
      <c r="F234" s="758"/>
      <c r="G234" s="497"/>
      <c r="H234" s="497"/>
      <c r="I234" s="760"/>
      <c r="J234" s="761"/>
      <c r="K234" s="497"/>
      <c r="L234" s="497"/>
      <c r="M234" s="497"/>
      <c r="N234" s="758"/>
      <c r="O234" s="497"/>
      <c r="P234" s="497"/>
      <c r="Q234" s="176"/>
      <c r="R234" s="706"/>
      <c r="S234" s="707"/>
      <c r="T234" s="176"/>
      <c r="U234" s="497"/>
      <c r="V234" s="497"/>
      <c r="W234" s="497"/>
      <c r="X234" s="497"/>
      <c r="Y234" s="758"/>
      <c r="Z234" s="497"/>
      <c r="AA234" s="497"/>
      <c r="AB234" s="760"/>
      <c r="AC234" s="761"/>
      <c r="AD234" s="497"/>
      <c r="AE234" s="497"/>
      <c r="AF234" s="497"/>
      <c r="AG234" s="758"/>
      <c r="AH234" s="497"/>
      <c r="AI234" s="497"/>
      <c r="AJ234" s="176"/>
      <c r="AK234" s="182"/>
      <c r="AL234" s="182"/>
      <c r="AM234" s="182"/>
      <c r="AN234" s="182"/>
      <c r="AO234" s="182"/>
      <c r="AP234" s="182"/>
      <c r="AQ234" s="182"/>
      <c r="AR234" s="182"/>
      <c r="AS234" s="182"/>
    </row>
    <row r="235" ht="28.5" customHeight="1">
      <c r="A235" s="176"/>
      <c r="B235" s="176"/>
      <c r="C235" s="176"/>
      <c r="D235" s="176"/>
      <c r="E235" s="176"/>
      <c r="F235" s="177"/>
      <c r="G235" s="176"/>
      <c r="H235" s="176"/>
      <c r="I235" s="706"/>
      <c r="J235" s="707"/>
      <c r="K235" s="176"/>
      <c r="L235" s="176"/>
      <c r="M235" s="176"/>
      <c r="N235" s="177"/>
      <c r="O235" s="176"/>
      <c r="P235" s="176"/>
      <c r="Q235" s="176"/>
      <c r="R235" s="706"/>
      <c r="S235" s="707"/>
      <c r="T235" s="176"/>
      <c r="U235" s="176"/>
      <c r="V235" s="176"/>
      <c r="W235" s="176"/>
      <c r="X235" s="176"/>
      <c r="Y235" s="177"/>
      <c r="Z235" s="176"/>
      <c r="AA235" s="176"/>
      <c r="AB235" s="706"/>
      <c r="AC235" s="707"/>
      <c r="AD235" s="176"/>
      <c r="AE235" s="176"/>
      <c r="AF235" s="176"/>
      <c r="AG235" s="177"/>
      <c r="AH235" s="176"/>
      <c r="AI235" s="176"/>
      <c r="AJ235" s="176"/>
      <c r="AK235" s="182"/>
      <c r="AL235" s="182"/>
      <c r="AM235" s="182"/>
      <c r="AN235" s="182"/>
      <c r="AO235" s="182"/>
      <c r="AP235" s="182"/>
      <c r="AQ235" s="182"/>
      <c r="AR235" s="182"/>
      <c r="AS235" s="182"/>
    </row>
    <row r="236" ht="20.25" customHeight="1">
      <c r="A236" s="176"/>
      <c r="B236" s="713" t="str">
        <f>IF(E243&lt;=0,$AL$2,$AL$1)</f>
        <v>道水割及び取水賦課金支払書</v>
      </c>
      <c r="C236" s="88"/>
      <c r="D236" s="88"/>
      <c r="E236" s="88"/>
      <c r="F236" s="88"/>
      <c r="G236" s="88"/>
      <c r="H236" s="66"/>
      <c r="I236" s="714"/>
      <c r="J236" s="707"/>
      <c r="K236" s="715" t="str">
        <f>IF(E243&lt;=0,$AL$4,$AL$3)</f>
        <v>道水割出不足金及び取水賦課金支払確認書</v>
      </c>
      <c r="L236" s="88"/>
      <c r="M236" s="88"/>
      <c r="N236" s="88"/>
      <c r="O236" s="88"/>
      <c r="P236" s="66"/>
      <c r="Q236" s="176"/>
      <c r="R236" s="706"/>
      <c r="S236" s="707"/>
      <c r="T236" s="176"/>
      <c r="U236" s="713" t="str">
        <f>IF(X243&lt;=0,$AL$2,$AL$1)</f>
        <v>道水割及び取水賦課金支払書</v>
      </c>
      <c r="V236" s="88"/>
      <c r="W236" s="88"/>
      <c r="X236" s="88"/>
      <c r="Y236" s="88"/>
      <c r="Z236" s="88"/>
      <c r="AA236" s="66"/>
      <c r="AB236" s="714"/>
      <c r="AC236" s="707"/>
      <c r="AD236" s="715" t="str">
        <f>IF(X243&lt;=0,$AL$4,$AL$3)</f>
        <v>道水割出不足金及び取水賦課金支払確認書</v>
      </c>
      <c r="AE236" s="88"/>
      <c r="AF236" s="88"/>
      <c r="AG236" s="88"/>
      <c r="AH236" s="88"/>
      <c r="AI236" s="66"/>
      <c r="AJ236" s="176"/>
      <c r="AK236" s="182"/>
      <c r="AL236" s="182"/>
      <c r="AM236" s="182"/>
      <c r="AN236" s="182"/>
      <c r="AO236" s="182"/>
      <c r="AP236" s="182"/>
      <c r="AQ236" s="182"/>
      <c r="AR236" s="182"/>
      <c r="AS236" s="182"/>
    </row>
    <row r="237" ht="20.25" customHeight="1">
      <c r="A237" s="176"/>
      <c r="B237" s="639"/>
      <c r="H237" s="78"/>
      <c r="I237" s="706"/>
      <c r="J237" s="707"/>
      <c r="K237" s="639"/>
      <c r="P237" s="78"/>
      <c r="Q237" s="176"/>
      <c r="R237" s="706"/>
      <c r="S237" s="707"/>
      <c r="T237" s="176"/>
      <c r="U237" s="639"/>
      <c r="AA237" s="78"/>
      <c r="AB237" s="706"/>
      <c r="AC237" s="707"/>
      <c r="AD237" s="639"/>
      <c r="AI237" s="78"/>
      <c r="AJ237" s="176"/>
      <c r="AK237" s="182"/>
      <c r="AL237" s="182"/>
      <c r="AM237" s="182"/>
      <c r="AN237" s="182"/>
      <c r="AO237" s="182"/>
      <c r="AP237" s="182"/>
      <c r="AQ237" s="182"/>
      <c r="AR237" s="182"/>
      <c r="AS237" s="182"/>
    </row>
    <row r="238" ht="20.25" customHeight="1">
      <c r="A238" s="176"/>
      <c r="B238" s="339"/>
      <c r="C238" s="176"/>
      <c r="D238" s="725" t="str">
        <f>'R08賦集'!C88</f>
        <v>小巻 美彦</v>
      </c>
      <c r="E238" s="109"/>
      <c r="F238" s="726" t="s">
        <v>537</v>
      </c>
      <c r="H238" s="727"/>
      <c r="I238" s="706"/>
      <c r="J238" s="707"/>
      <c r="K238" s="339"/>
      <c r="L238" s="725" t="str">
        <f>D238</f>
        <v>小巻 美彦</v>
      </c>
      <c r="M238" s="109"/>
      <c r="N238" s="726" t="s">
        <v>537</v>
      </c>
      <c r="P238" s="727"/>
      <c r="Q238" s="176"/>
      <c r="R238" s="706"/>
      <c r="S238" s="707"/>
      <c r="T238" s="176"/>
      <c r="U238" s="339"/>
      <c r="V238" s="176"/>
      <c r="W238" s="725" t="str">
        <f>'R08賦集'!C112</f>
        <v>宮川 忠蔵</v>
      </c>
      <c r="X238" s="109"/>
      <c r="Y238" s="726" t="s">
        <v>537</v>
      </c>
      <c r="AA238" s="727"/>
      <c r="AB238" s="706"/>
      <c r="AC238" s="707"/>
      <c r="AD238" s="339"/>
      <c r="AE238" s="725" t="str">
        <f>W238</f>
        <v>宮川 忠蔵</v>
      </c>
      <c r="AF238" s="109"/>
      <c r="AG238" s="726" t="s">
        <v>537</v>
      </c>
      <c r="AI238" s="727"/>
      <c r="AJ238" s="176"/>
      <c r="AK238" s="182"/>
      <c r="AL238" s="182"/>
      <c r="AM238" s="182"/>
      <c r="AN238" s="182"/>
      <c r="AO238" s="182"/>
      <c r="AP238" s="182"/>
      <c r="AQ238" s="182"/>
      <c r="AR238" s="182"/>
      <c r="AS238" s="182"/>
    </row>
    <row r="239" ht="20.25" customHeight="1">
      <c r="A239" s="176"/>
      <c r="B239" s="339"/>
      <c r="C239" s="176"/>
      <c r="D239" s="519"/>
      <c r="E239" s="519"/>
      <c r="F239" s="731"/>
      <c r="G239" s="519"/>
      <c r="H239" s="727"/>
      <c r="I239" s="706"/>
      <c r="J239" s="707"/>
      <c r="K239" s="339"/>
      <c r="L239" s="176"/>
      <c r="M239" s="176"/>
      <c r="N239" s="177"/>
      <c r="O239" s="176"/>
      <c r="P239" s="727"/>
      <c r="Q239" s="176"/>
      <c r="R239" s="706"/>
      <c r="S239" s="707"/>
      <c r="T239" s="176"/>
      <c r="U239" s="339"/>
      <c r="V239" s="176"/>
      <c r="W239" s="519"/>
      <c r="X239" s="519"/>
      <c r="Y239" s="731"/>
      <c r="Z239" s="519"/>
      <c r="AA239" s="727"/>
      <c r="AB239" s="706"/>
      <c r="AC239" s="707"/>
      <c r="AD239" s="339"/>
      <c r="AE239" s="176"/>
      <c r="AF239" s="176"/>
      <c r="AG239" s="177"/>
      <c r="AH239" s="176"/>
      <c r="AI239" s="727"/>
      <c r="AJ239" s="176"/>
      <c r="AK239" s="182"/>
      <c r="AL239" s="182"/>
      <c r="AM239" s="182"/>
      <c r="AN239" s="182"/>
      <c r="AO239" s="182"/>
      <c r="AP239" s="182"/>
      <c r="AQ239" s="182"/>
      <c r="AR239" s="182"/>
      <c r="AS239" s="182"/>
    </row>
    <row r="240" ht="20.25" customHeight="1">
      <c r="A240" s="176"/>
      <c r="B240" s="339"/>
      <c r="C240" s="176"/>
      <c r="D240" s="735" t="s">
        <v>345</v>
      </c>
      <c r="E240" s="736" t="str">
        <f>'R08賦集'!Q88</f>
        <v>2,430</v>
      </c>
      <c r="F240" s="737" t="s">
        <v>706</v>
      </c>
      <c r="G240" s="176"/>
      <c r="H240" s="727"/>
      <c r="I240" s="706"/>
      <c r="J240" s="707"/>
      <c r="K240" s="339"/>
      <c r="L240" s="176"/>
      <c r="M240" s="176"/>
      <c r="N240" s="177"/>
      <c r="O240" s="176"/>
      <c r="P240" s="727"/>
      <c r="Q240" s="176"/>
      <c r="R240" s="706"/>
      <c r="S240" s="707"/>
      <c r="T240" s="176"/>
      <c r="U240" s="339"/>
      <c r="V240" s="176"/>
      <c r="W240" s="735" t="s">
        <v>345</v>
      </c>
      <c r="X240" s="736" t="str">
        <f>'R08賦集'!Q112</f>
        <v>0</v>
      </c>
      <c r="Y240" s="737" t="s">
        <v>706</v>
      </c>
      <c r="Z240" s="176"/>
      <c r="AA240" s="727"/>
      <c r="AB240" s="706"/>
      <c r="AC240" s="707"/>
      <c r="AD240" s="339"/>
      <c r="AE240" s="176"/>
      <c r="AF240" s="176"/>
      <c r="AG240" s="177"/>
      <c r="AH240" s="176"/>
      <c r="AI240" s="727"/>
      <c r="AJ240" s="176"/>
      <c r="AK240" s="182"/>
      <c r="AL240" s="182"/>
      <c r="AM240" s="182"/>
      <c r="AN240" s="182"/>
      <c r="AO240" s="182"/>
      <c r="AP240" s="182"/>
      <c r="AQ240" s="182"/>
      <c r="AR240" s="182"/>
      <c r="AS240" s="182"/>
    </row>
    <row r="241" ht="20.25" customHeight="1">
      <c r="A241" s="176"/>
      <c r="B241" s="339"/>
      <c r="C241" s="176"/>
      <c r="D241" s="735" t="s">
        <v>707</v>
      </c>
      <c r="E241" s="736" t="str">
        <f>'R08賦集'!S88</f>
        <v>-10,740</v>
      </c>
      <c r="F241" s="737" t="s">
        <v>706</v>
      </c>
      <c r="G241" s="176"/>
      <c r="H241" s="727"/>
      <c r="I241" s="706"/>
      <c r="J241" s="707"/>
      <c r="K241" s="339"/>
      <c r="L241" s="176"/>
      <c r="M241" s="176"/>
      <c r="N241" s="177"/>
      <c r="O241" s="176"/>
      <c r="P241" s="727"/>
      <c r="Q241" s="176"/>
      <c r="R241" s="706"/>
      <c r="S241" s="707"/>
      <c r="T241" s="176"/>
      <c r="U241" s="339"/>
      <c r="V241" s="176"/>
      <c r="W241" s="735" t="s">
        <v>707</v>
      </c>
      <c r="X241" s="736" t="str">
        <f>'R08賦集'!S112</f>
        <v>-2,500</v>
      </c>
      <c r="Y241" s="737" t="s">
        <v>706</v>
      </c>
      <c r="Z241" s="176"/>
      <c r="AA241" s="727"/>
      <c r="AB241" s="706"/>
      <c r="AC241" s="707"/>
      <c r="AD241" s="339"/>
      <c r="AE241" s="176"/>
      <c r="AF241" s="176"/>
      <c r="AG241" s="177"/>
      <c r="AH241" s="176"/>
      <c r="AI241" s="727"/>
      <c r="AJ241" s="176"/>
      <c r="AK241" s="182"/>
      <c r="AL241" s="182"/>
      <c r="AM241" s="182"/>
      <c r="AN241" s="182"/>
      <c r="AO241" s="182"/>
      <c r="AP241" s="182"/>
      <c r="AQ241" s="182"/>
      <c r="AR241" s="182"/>
      <c r="AS241" s="182"/>
    </row>
    <row r="242" ht="20.25" customHeight="1">
      <c r="A242" s="176"/>
      <c r="B242" s="339"/>
      <c r="C242" s="176"/>
      <c r="D242" s="735" t="s">
        <v>708</v>
      </c>
      <c r="E242" s="739" t="str">
        <f>'R08賦集'!W88</f>
        <v>5,680</v>
      </c>
      <c r="F242" s="737" t="s">
        <v>706</v>
      </c>
      <c r="G242" s="176"/>
      <c r="H242" s="727"/>
      <c r="I242" s="706"/>
      <c r="J242" s="707"/>
      <c r="K242" s="339"/>
      <c r="L242" s="740" t="s">
        <v>709</v>
      </c>
      <c r="M242" s="741" t="str">
        <f>E243</f>
        <v>-2,630</v>
      </c>
      <c r="N242" s="742" t="s">
        <v>706</v>
      </c>
      <c r="O242" s="109"/>
      <c r="P242" s="743"/>
      <c r="Q242" s="176"/>
      <c r="R242" s="706"/>
      <c r="S242" s="707"/>
      <c r="T242" s="176"/>
      <c r="U242" s="339"/>
      <c r="V242" s="176"/>
      <c r="W242" s="735" t="s">
        <v>708</v>
      </c>
      <c r="X242" s="739" t="str">
        <f>'R08賦集'!W112</f>
        <v>500</v>
      </c>
      <c r="Y242" s="737" t="s">
        <v>706</v>
      </c>
      <c r="Z242" s="176"/>
      <c r="AA242" s="727"/>
      <c r="AB242" s="706"/>
      <c r="AC242" s="707"/>
      <c r="AD242" s="339"/>
      <c r="AE242" s="740" t="s">
        <v>709</v>
      </c>
      <c r="AF242" s="741" t="str">
        <f>X243</f>
        <v>-2,000</v>
      </c>
      <c r="AG242" s="742" t="s">
        <v>706</v>
      </c>
      <c r="AH242" s="109"/>
      <c r="AI242" s="743"/>
      <c r="AJ242" s="176"/>
      <c r="AK242" s="182"/>
      <c r="AL242" s="182"/>
      <c r="AM242" s="182"/>
      <c r="AN242" s="182"/>
      <c r="AO242" s="182"/>
      <c r="AP242" s="182"/>
      <c r="AQ242" s="182"/>
      <c r="AR242" s="182"/>
      <c r="AS242" s="182"/>
    </row>
    <row r="243" ht="20.25" customHeight="1">
      <c r="A243" s="176"/>
      <c r="B243" s="339"/>
      <c r="C243" s="176"/>
      <c r="D243" s="735" t="s">
        <v>710</v>
      </c>
      <c r="E243" s="744" t="str">
        <f>'R08賦集'!X88</f>
        <v>-2,630</v>
      </c>
      <c r="F243" s="737" t="s">
        <v>706</v>
      </c>
      <c r="G243" s="176"/>
      <c r="H243" s="727"/>
      <c r="I243" s="706"/>
      <c r="J243" s="707"/>
      <c r="K243" s="339"/>
      <c r="L243" s="176"/>
      <c r="M243" s="176"/>
      <c r="N243" s="177"/>
      <c r="O243" s="176"/>
      <c r="P243" s="727"/>
      <c r="Q243" s="176"/>
      <c r="R243" s="706"/>
      <c r="S243" s="707"/>
      <c r="T243" s="176"/>
      <c r="U243" s="339"/>
      <c r="V243" s="176"/>
      <c r="W243" s="735" t="s">
        <v>710</v>
      </c>
      <c r="X243" s="744" t="str">
        <f>'R08賦集'!X112</f>
        <v>-2,000</v>
      </c>
      <c r="Y243" s="737" t="s">
        <v>706</v>
      </c>
      <c r="Z243" s="176"/>
      <c r="AA243" s="727"/>
      <c r="AB243" s="706"/>
      <c r="AC243" s="707"/>
      <c r="AD243" s="339"/>
      <c r="AE243" s="176"/>
      <c r="AF243" s="176"/>
      <c r="AG243" s="177"/>
      <c r="AH243" s="176"/>
      <c r="AI243" s="727"/>
      <c r="AJ243" s="176"/>
      <c r="AK243" s="182"/>
      <c r="AL243" s="182"/>
      <c r="AM243" s="182"/>
      <c r="AN243" s="182"/>
      <c r="AO243" s="182"/>
      <c r="AP243" s="182"/>
      <c r="AQ243" s="182"/>
      <c r="AR243" s="182"/>
      <c r="AS243" s="182"/>
    </row>
    <row r="244" ht="20.25" customHeight="1">
      <c r="A244" s="176"/>
      <c r="B244" s="339"/>
      <c r="C244" s="745" t="str">
        <f>$AP$2</f>
        <v>　上記金額を令和08年度の賦課金として、令和08年４月末日迄に納入願います。</v>
      </c>
      <c r="G244" s="176"/>
      <c r="H244" s="727"/>
      <c r="I244" s="706"/>
      <c r="J244" s="707"/>
      <c r="K244" s="339"/>
      <c r="L244" s="745" t="str">
        <f>$AQ$2</f>
        <v>　上記金額を令和08年度の賦課金として領収いたしました。</v>
      </c>
      <c r="P244" s="727"/>
      <c r="Q244" s="176"/>
      <c r="R244" s="706"/>
      <c r="S244" s="707"/>
      <c r="T244" s="176"/>
      <c r="U244" s="339"/>
      <c r="V244" s="745" t="str">
        <f>$AP$2</f>
        <v>　上記金額を令和08年度の賦課金として、令和08年４月末日迄に納入願います。</v>
      </c>
      <c r="Z244" s="176"/>
      <c r="AA244" s="727"/>
      <c r="AB244" s="706"/>
      <c r="AC244" s="707"/>
      <c r="AD244" s="339"/>
      <c r="AE244" s="745" t="str">
        <f>$AQ$2</f>
        <v>　上記金額を令和08年度の賦課金として領収いたしました。</v>
      </c>
      <c r="AI244" s="727"/>
      <c r="AJ244" s="176"/>
      <c r="AK244" s="182"/>
      <c r="AL244" s="182"/>
      <c r="AM244" s="182"/>
      <c r="AN244" s="182"/>
      <c r="AO244" s="182"/>
      <c r="AP244" s="182"/>
      <c r="AQ244" s="182"/>
      <c r="AR244" s="182"/>
      <c r="AS244" s="182"/>
    </row>
    <row r="245" ht="20.25" customHeight="1">
      <c r="A245" s="176"/>
      <c r="B245" s="339"/>
      <c r="G245" s="176"/>
      <c r="H245" s="727"/>
      <c r="I245" s="706"/>
      <c r="J245" s="707"/>
      <c r="K245" s="339"/>
      <c r="P245" s="727"/>
      <c r="Q245" s="176"/>
      <c r="R245" s="706"/>
      <c r="S245" s="707"/>
      <c r="T245" s="176"/>
      <c r="U245" s="339"/>
      <c r="Z245" s="176"/>
      <c r="AA245" s="727"/>
      <c r="AB245" s="706"/>
      <c r="AC245" s="707"/>
      <c r="AD245" s="339"/>
      <c r="AI245" s="727"/>
      <c r="AJ245" s="176"/>
      <c r="AK245" s="182"/>
      <c r="AL245" s="182"/>
      <c r="AM245" s="182"/>
      <c r="AN245" s="182"/>
      <c r="AO245" s="182"/>
      <c r="AP245" s="182"/>
      <c r="AQ245" s="182"/>
      <c r="AR245" s="182"/>
      <c r="AS245" s="182"/>
    </row>
    <row r="246" ht="20.25" customHeight="1">
      <c r="A246" s="176"/>
      <c r="B246" s="339"/>
      <c r="G246" s="176"/>
      <c r="H246" s="727"/>
      <c r="I246" s="706"/>
      <c r="J246" s="707"/>
      <c r="K246" s="339"/>
      <c r="P246" s="727"/>
      <c r="Q246" s="176"/>
      <c r="R246" s="706"/>
      <c r="S246" s="707"/>
      <c r="T246" s="176"/>
      <c r="U246" s="339"/>
      <c r="Z246" s="176"/>
      <c r="AA246" s="727"/>
      <c r="AB246" s="706"/>
      <c r="AC246" s="707"/>
      <c r="AD246" s="339"/>
      <c r="AI246" s="727"/>
      <c r="AJ246" s="176"/>
      <c r="AK246" s="182"/>
      <c r="AL246" s="182"/>
      <c r="AM246" s="182"/>
      <c r="AN246" s="182"/>
      <c r="AO246" s="182"/>
      <c r="AP246" s="182"/>
      <c r="AQ246" s="182"/>
      <c r="AR246" s="182"/>
      <c r="AS246" s="182"/>
    </row>
    <row r="247" ht="20.25" customHeight="1">
      <c r="A247" s="176"/>
      <c r="B247" s="339"/>
      <c r="G247" s="176"/>
      <c r="H247" s="727"/>
      <c r="I247" s="706"/>
      <c r="J247" s="707"/>
      <c r="K247" s="339"/>
      <c r="P247" s="727"/>
      <c r="Q247" s="176"/>
      <c r="R247" s="706"/>
      <c r="S247" s="707"/>
      <c r="T247" s="176"/>
      <c r="U247" s="339"/>
      <c r="Z247" s="176"/>
      <c r="AA247" s="727"/>
      <c r="AB247" s="706"/>
      <c r="AC247" s="707"/>
      <c r="AD247" s="339"/>
      <c r="AI247" s="727"/>
      <c r="AJ247" s="176"/>
      <c r="AK247" s="182"/>
      <c r="AL247" s="182"/>
      <c r="AM247" s="182"/>
      <c r="AN247" s="182"/>
      <c r="AO247" s="182"/>
      <c r="AP247" s="182"/>
      <c r="AQ247" s="182"/>
      <c r="AR247" s="182"/>
      <c r="AS247" s="182"/>
    </row>
    <row r="248" ht="20.25" customHeight="1">
      <c r="A248" s="176"/>
      <c r="B248" s="339"/>
      <c r="C248" s="746" t="str">
        <f>$AP$3</f>
        <v>令和08年　4　月　   日</v>
      </c>
      <c r="H248" s="747"/>
      <c r="I248" s="748"/>
      <c r="J248" s="749"/>
      <c r="K248" s="750"/>
      <c r="L248" s="726"/>
      <c r="P248" s="747"/>
      <c r="Q248" s="176"/>
      <c r="R248" s="706"/>
      <c r="S248" s="707"/>
      <c r="T248" s="176"/>
      <c r="U248" s="339"/>
      <c r="V248" s="746" t="str">
        <f>$AP$3</f>
        <v>令和08年　4　月　   日</v>
      </c>
      <c r="AA248" s="747"/>
      <c r="AB248" s="748"/>
      <c r="AC248" s="749"/>
      <c r="AD248" s="750"/>
      <c r="AE248" s="726"/>
      <c r="AI248" s="747"/>
      <c r="AJ248" s="176"/>
      <c r="AK248" s="182"/>
      <c r="AL248" s="182"/>
      <c r="AM248" s="182"/>
      <c r="AN248" s="182"/>
      <c r="AO248" s="182"/>
      <c r="AP248" s="182"/>
      <c r="AQ248" s="182"/>
      <c r="AR248" s="182"/>
      <c r="AS248" s="182"/>
    </row>
    <row r="249" ht="20.25" customHeight="1">
      <c r="A249" s="176"/>
      <c r="B249" s="752"/>
      <c r="C249" s="753" t="str">
        <f>$AN$2</f>
        <v>片岡農産組合長　久保田　要</v>
      </c>
      <c r="H249" s="754"/>
      <c r="I249" s="755"/>
      <c r="J249" s="756"/>
      <c r="K249" s="752"/>
      <c r="L249" s="753" t="s">
        <v>711</v>
      </c>
      <c r="P249" s="757"/>
      <c r="Q249" s="176"/>
      <c r="R249" s="706"/>
      <c r="S249" s="707"/>
      <c r="T249" s="751"/>
      <c r="U249" s="752"/>
      <c r="V249" s="753" t="s">
        <v>711</v>
      </c>
      <c r="AA249" s="754"/>
      <c r="AB249" s="755"/>
      <c r="AC249" s="756"/>
      <c r="AD249" s="752"/>
      <c r="AE249" s="753" t="s">
        <v>711</v>
      </c>
      <c r="AI249" s="757"/>
      <c r="AJ249" s="176"/>
      <c r="AK249" s="182"/>
      <c r="AL249" s="182"/>
      <c r="AM249" s="182"/>
      <c r="AN249" s="182"/>
      <c r="AO249" s="182"/>
      <c r="AP249" s="182"/>
      <c r="AQ249" s="182"/>
      <c r="AR249" s="182"/>
      <c r="AS249" s="182"/>
    </row>
    <row r="250" ht="20.25" customHeight="1">
      <c r="A250" s="176"/>
      <c r="B250" s="752"/>
      <c r="H250" s="754"/>
      <c r="I250" s="755"/>
      <c r="J250" s="756"/>
      <c r="K250" s="752"/>
      <c r="P250" s="757"/>
      <c r="Q250" s="176"/>
      <c r="R250" s="706"/>
      <c r="S250" s="707"/>
      <c r="T250" s="751"/>
      <c r="U250" s="752"/>
      <c r="AA250" s="754"/>
      <c r="AB250" s="755"/>
      <c r="AC250" s="756"/>
      <c r="AD250" s="752"/>
      <c r="AI250" s="757"/>
      <c r="AJ250" s="176"/>
      <c r="AK250" s="182"/>
      <c r="AL250" s="182"/>
      <c r="AM250" s="182"/>
      <c r="AN250" s="182"/>
      <c r="AO250" s="182"/>
      <c r="AP250" s="182"/>
      <c r="AQ250" s="182"/>
      <c r="AR250" s="182"/>
      <c r="AS250" s="182"/>
    </row>
    <row r="251" ht="20.25" customHeight="1">
      <c r="A251" s="176"/>
      <c r="B251" s="496"/>
      <c r="C251" s="497"/>
      <c r="D251" s="497"/>
      <c r="E251" s="497"/>
      <c r="F251" s="758"/>
      <c r="G251" s="497"/>
      <c r="H251" s="759"/>
      <c r="I251" s="706"/>
      <c r="J251" s="707"/>
      <c r="K251" s="496"/>
      <c r="L251" s="497"/>
      <c r="M251" s="497"/>
      <c r="N251" s="758"/>
      <c r="O251" s="497"/>
      <c r="P251" s="759"/>
      <c r="Q251" s="176"/>
      <c r="R251" s="706"/>
      <c r="S251" s="707"/>
      <c r="T251" s="176"/>
      <c r="U251" s="496"/>
      <c r="V251" s="497"/>
      <c r="W251" s="497"/>
      <c r="X251" s="497"/>
      <c r="Y251" s="758"/>
      <c r="Z251" s="497"/>
      <c r="AA251" s="759"/>
      <c r="AB251" s="706"/>
      <c r="AC251" s="707"/>
      <c r="AD251" s="496"/>
      <c r="AE251" s="497"/>
      <c r="AF251" s="497"/>
      <c r="AG251" s="758"/>
      <c r="AH251" s="497"/>
      <c r="AI251" s="759"/>
      <c r="AJ251" s="176"/>
      <c r="AK251" s="182"/>
      <c r="AL251" s="182"/>
      <c r="AM251" s="182"/>
      <c r="AN251" s="182"/>
      <c r="AO251" s="182"/>
      <c r="AP251" s="182"/>
      <c r="AQ251" s="182"/>
      <c r="AR251" s="182"/>
      <c r="AS251" s="182"/>
    </row>
    <row r="252" ht="26.25" customHeight="1">
      <c r="A252" s="176"/>
      <c r="B252" s="176"/>
      <c r="C252" s="176"/>
      <c r="D252" s="176"/>
      <c r="E252" s="176"/>
      <c r="F252" s="177"/>
      <c r="G252" s="176"/>
      <c r="H252" s="176"/>
      <c r="I252" s="176"/>
      <c r="J252" s="176"/>
      <c r="K252" s="176"/>
      <c r="L252" s="176"/>
      <c r="M252" s="176"/>
      <c r="N252" s="177"/>
      <c r="O252" s="176"/>
      <c r="P252" s="176"/>
      <c r="Q252" s="176"/>
      <c r="R252" s="706"/>
      <c r="S252" s="707"/>
      <c r="T252" s="176"/>
      <c r="U252" s="176"/>
      <c r="V252" s="176"/>
      <c r="W252" s="176"/>
      <c r="X252" s="176"/>
      <c r="Y252" s="177"/>
      <c r="Z252" s="176"/>
      <c r="AA252" s="176"/>
      <c r="AB252" s="176"/>
      <c r="AC252" s="176"/>
      <c r="AD252" s="176"/>
      <c r="AE252" s="176"/>
      <c r="AF252" s="176"/>
      <c r="AG252" s="177"/>
      <c r="AH252" s="176"/>
      <c r="AI252" s="176"/>
      <c r="AJ252" s="176"/>
      <c r="AK252" s="176"/>
      <c r="AL252" s="176"/>
      <c r="AM252" s="176"/>
      <c r="AN252" s="176"/>
      <c r="AO252" s="176"/>
      <c r="AP252" s="176"/>
      <c r="AQ252" s="176"/>
      <c r="AR252" s="176"/>
      <c r="AS252" s="176"/>
    </row>
    <row r="253" ht="26.25" customHeight="1">
      <c r="A253" s="176"/>
      <c r="B253" s="176"/>
      <c r="C253" s="176"/>
      <c r="D253" s="176"/>
      <c r="E253" s="176"/>
      <c r="F253" s="177"/>
      <c r="G253" s="176"/>
      <c r="H253" s="176"/>
      <c r="I253" s="706"/>
      <c r="J253" s="707"/>
      <c r="K253" s="176"/>
      <c r="L253" s="176"/>
      <c r="M253" s="176"/>
      <c r="N253" s="177"/>
      <c r="O253" s="176"/>
      <c r="P253" s="176"/>
      <c r="Q253" s="176"/>
      <c r="R253" s="706"/>
      <c r="S253" s="707"/>
      <c r="T253" s="176"/>
      <c r="U253" s="176"/>
      <c r="V253" s="176"/>
      <c r="W253" s="176"/>
      <c r="X253" s="176"/>
      <c r="Y253" s="177"/>
      <c r="Z253" s="176"/>
      <c r="AA253" s="176"/>
      <c r="AB253" s="706"/>
      <c r="AC253" s="707"/>
      <c r="AD253" s="176"/>
      <c r="AE253" s="176"/>
      <c r="AF253" s="176"/>
      <c r="AG253" s="177"/>
      <c r="AH253" s="176"/>
      <c r="AI253" s="176"/>
      <c r="AJ253" s="176"/>
      <c r="AK253" s="182"/>
      <c r="AL253" s="182"/>
      <c r="AM253" s="182"/>
      <c r="AN253" s="182"/>
      <c r="AO253" s="182"/>
      <c r="AP253" s="182"/>
      <c r="AQ253" s="182"/>
      <c r="AR253" s="182"/>
      <c r="AS253" s="182"/>
    </row>
    <row r="254" ht="20.25" customHeight="1">
      <c r="A254" s="176"/>
      <c r="B254" s="713" t="str">
        <f>IF(E261&lt;=0,$AL$2,$AL$1)</f>
        <v>道水割及び取水賦課金請求書</v>
      </c>
      <c r="C254" s="88"/>
      <c r="D254" s="88"/>
      <c r="E254" s="88"/>
      <c r="F254" s="88"/>
      <c r="G254" s="88"/>
      <c r="H254" s="66"/>
      <c r="I254" s="714"/>
      <c r="J254" s="707"/>
      <c r="K254" s="715" t="str">
        <f>IF(E261&lt;=0,$AL$4,$AL$3)</f>
        <v>道水割出不足金及び取水賦課金領収書</v>
      </c>
      <c r="L254" s="88"/>
      <c r="M254" s="88"/>
      <c r="N254" s="88"/>
      <c r="O254" s="88"/>
      <c r="P254" s="66"/>
      <c r="Q254" s="176"/>
      <c r="R254" s="706"/>
      <c r="S254" s="707"/>
      <c r="T254" s="176"/>
      <c r="U254" s="713" t="str">
        <f>IF(X261&lt;=0,$AL$2,$AL$1)</f>
        <v>道水割及び取水賦課金請求書</v>
      </c>
      <c r="V254" s="88"/>
      <c r="W254" s="88"/>
      <c r="X254" s="88"/>
      <c r="Y254" s="88"/>
      <c r="Z254" s="88"/>
      <c r="AA254" s="66"/>
      <c r="AB254" s="714"/>
      <c r="AC254" s="707"/>
      <c r="AD254" s="715" t="str">
        <f>IF(X261&lt;=0,$AL$4,$AL$3)</f>
        <v>道水割出不足金及び取水賦課金領収書</v>
      </c>
      <c r="AE254" s="88"/>
      <c r="AF254" s="88"/>
      <c r="AG254" s="88"/>
      <c r="AH254" s="88"/>
      <c r="AI254" s="66"/>
      <c r="AJ254" s="176"/>
      <c r="AK254" s="182"/>
      <c r="AL254" s="182"/>
      <c r="AM254" s="182"/>
      <c r="AN254" s="182"/>
      <c r="AO254" s="182"/>
      <c r="AP254" s="182"/>
      <c r="AQ254" s="182"/>
      <c r="AR254" s="182"/>
      <c r="AS254" s="182"/>
    </row>
    <row r="255" ht="20.25" customHeight="1">
      <c r="A255" s="176"/>
      <c r="B255" s="639"/>
      <c r="H255" s="78"/>
      <c r="I255" s="706"/>
      <c r="J255" s="707"/>
      <c r="K255" s="639"/>
      <c r="P255" s="78"/>
      <c r="Q255" s="176"/>
      <c r="R255" s="706"/>
      <c r="S255" s="707"/>
      <c r="T255" s="176"/>
      <c r="U255" s="639"/>
      <c r="AA255" s="78"/>
      <c r="AB255" s="706"/>
      <c r="AC255" s="707"/>
      <c r="AD255" s="639"/>
      <c r="AI255" s="78"/>
      <c r="AJ255" s="176"/>
      <c r="AK255" s="182"/>
      <c r="AL255" s="182"/>
      <c r="AM255" s="182"/>
      <c r="AN255" s="182"/>
      <c r="AO255" s="182"/>
      <c r="AP255" s="182"/>
      <c r="AQ255" s="182"/>
      <c r="AR255" s="182"/>
      <c r="AS255" s="182"/>
    </row>
    <row r="256" ht="20.25" customHeight="1">
      <c r="A256" s="176"/>
      <c r="B256" s="339"/>
      <c r="C256" s="176"/>
      <c r="D256" s="725" t="str">
        <f>'R08賦集'!C89</f>
        <v>重田 正史</v>
      </c>
      <c r="E256" s="109"/>
      <c r="F256" s="726" t="s">
        <v>537</v>
      </c>
      <c r="H256" s="727"/>
      <c r="I256" s="706"/>
      <c r="J256" s="707"/>
      <c r="K256" s="339"/>
      <c r="L256" s="725" t="str">
        <f>D256</f>
        <v>重田 正史</v>
      </c>
      <c r="M256" s="109"/>
      <c r="N256" s="726" t="s">
        <v>537</v>
      </c>
      <c r="P256" s="727"/>
      <c r="Q256" s="176"/>
      <c r="R256" s="706"/>
      <c r="S256" s="707"/>
      <c r="T256" s="176"/>
      <c r="U256" s="339"/>
      <c r="V256" s="176"/>
      <c r="W256" s="725" t="str">
        <f>'R08賦集'!C113</f>
        <v>宮川 英美</v>
      </c>
      <c r="X256" s="109"/>
      <c r="Y256" s="726" t="s">
        <v>537</v>
      </c>
      <c r="AA256" s="727"/>
      <c r="AB256" s="706"/>
      <c r="AC256" s="707"/>
      <c r="AD256" s="339"/>
      <c r="AE256" s="725" t="str">
        <f>W256</f>
        <v>宮川 英美</v>
      </c>
      <c r="AF256" s="109"/>
      <c r="AG256" s="726" t="s">
        <v>537</v>
      </c>
      <c r="AI256" s="727"/>
      <c r="AJ256" s="176"/>
      <c r="AK256" s="182"/>
      <c r="AL256" s="182"/>
      <c r="AM256" s="182"/>
      <c r="AN256" s="182"/>
      <c r="AO256" s="182"/>
      <c r="AP256" s="182"/>
      <c r="AQ256" s="182"/>
      <c r="AR256" s="182"/>
      <c r="AS256" s="182"/>
    </row>
    <row r="257" ht="20.25" customHeight="1">
      <c r="A257" s="176"/>
      <c r="B257" s="339"/>
      <c r="C257" s="176"/>
      <c r="D257" s="519"/>
      <c r="E257" s="519"/>
      <c r="F257" s="731"/>
      <c r="G257" s="519"/>
      <c r="H257" s="727"/>
      <c r="I257" s="706"/>
      <c r="J257" s="707"/>
      <c r="K257" s="339"/>
      <c r="L257" s="176"/>
      <c r="M257" s="176"/>
      <c r="N257" s="177"/>
      <c r="O257" s="176"/>
      <c r="P257" s="727"/>
      <c r="Q257" s="176"/>
      <c r="R257" s="706"/>
      <c r="S257" s="707"/>
      <c r="T257" s="176"/>
      <c r="U257" s="339"/>
      <c r="V257" s="176"/>
      <c r="W257" s="519"/>
      <c r="X257" s="519"/>
      <c r="Y257" s="731"/>
      <c r="Z257" s="519"/>
      <c r="AA257" s="727"/>
      <c r="AB257" s="706"/>
      <c r="AC257" s="707"/>
      <c r="AD257" s="339"/>
      <c r="AE257" s="176"/>
      <c r="AF257" s="176"/>
      <c r="AG257" s="177"/>
      <c r="AH257" s="176"/>
      <c r="AI257" s="727"/>
      <c r="AJ257" s="176"/>
      <c r="AK257" s="182"/>
      <c r="AL257" s="182"/>
      <c r="AM257" s="182"/>
      <c r="AN257" s="182"/>
      <c r="AO257" s="182"/>
      <c r="AP257" s="182"/>
      <c r="AQ257" s="182"/>
      <c r="AR257" s="182"/>
      <c r="AS257" s="182"/>
    </row>
    <row r="258" ht="20.25" customHeight="1">
      <c r="A258" s="176"/>
      <c r="B258" s="339"/>
      <c r="C258" s="176"/>
      <c r="D258" s="735" t="s">
        <v>345</v>
      </c>
      <c r="E258" s="736" t="str">
        <f>'R08賦集'!Q89</f>
        <v>0</v>
      </c>
      <c r="F258" s="737" t="s">
        <v>706</v>
      </c>
      <c r="G258" s="176"/>
      <c r="H258" s="727"/>
      <c r="I258" s="706"/>
      <c r="J258" s="707"/>
      <c r="K258" s="339"/>
      <c r="L258" s="176"/>
      <c r="M258" s="176"/>
      <c r="N258" s="177"/>
      <c r="O258" s="176"/>
      <c r="P258" s="727"/>
      <c r="Q258" s="176"/>
      <c r="R258" s="706"/>
      <c r="S258" s="707"/>
      <c r="T258" s="176"/>
      <c r="U258" s="339"/>
      <c r="V258" s="176"/>
      <c r="W258" s="735" t="s">
        <v>345</v>
      </c>
      <c r="X258" s="736" t="str">
        <f>'R08賦集'!Q113</f>
        <v>1,440</v>
      </c>
      <c r="Y258" s="737" t="s">
        <v>706</v>
      </c>
      <c r="Z258" s="176"/>
      <c r="AA258" s="727"/>
      <c r="AB258" s="706"/>
      <c r="AC258" s="707"/>
      <c r="AD258" s="339"/>
      <c r="AE258" s="176"/>
      <c r="AF258" s="176"/>
      <c r="AG258" s="177"/>
      <c r="AH258" s="176"/>
      <c r="AI258" s="727"/>
      <c r="AJ258" s="176"/>
      <c r="AK258" s="182"/>
      <c r="AL258" s="182"/>
      <c r="AM258" s="182"/>
      <c r="AN258" s="182"/>
      <c r="AO258" s="182"/>
      <c r="AP258" s="182"/>
      <c r="AQ258" s="182"/>
      <c r="AR258" s="182"/>
      <c r="AS258" s="182"/>
    </row>
    <row r="259" ht="20.25" customHeight="1">
      <c r="A259" s="176"/>
      <c r="B259" s="339"/>
      <c r="C259" s="176"/>
      <c r="D259" s="735" t="s">
        <v>707</v>
      </c>
      <c r="E259" s="736" t="str">
        <f>'R08賦集'!S89</f>
        <v>270</v>
      </c>
      <c r="F259" s="737" t="s">
        <v>706</v>
      </c>
      <c r="G259" s="176"/>
      <c r="H259" s="727"/>
      <c r="I259" s="706"/>
      <c r="J259" s="707"/>
      <c r="K259" s="339"/>
      <c r="L259" s="176"/>
      <c r="M259" s="176"/>
      <c r="N259" s="177"/>
      <c r="O259" s="176"/>
      <c r="P259" s="727"/>
      <c r="Q259" s="176"/>
      <c r="R259" s="706"/>
      <c r="S259" s="707"/>
      <c r="T259" s="176"/>
      <c r="U259" s="339"/>
      <c r="V259" s="176"/>
      <c r="W259" s="735" t="s">
        <v>707</v>
      </c>
      <c r="X259" s="736" t="str">
        <f>'R08賦集'!S113</f>
        <v>6,430</v>
      </c>
      <c r="Y259" s="737" t="s">
        <v>706</v>
      </c>
      <c r="Z259" s="176"/>
      <c r="AA259" s="727"/>
      <c r="AB259" s="706"/>
      <c r="AC259" s="707"/>
      <c r="AD259" s="339"/>
      <c r="AE259" s="176"/>
      <c r="AF259" s="176"/>
      <c r="AG259" s="177"/>
      <c r="AH259" s="176"/>
      <c r="AI259" s="727"/>
      <c r="AJ259" s="176"/>
      <c r="AK259" s="182"/>
      <c r="AL259" s="182"/>
      <c r="AM259" s="182"/>
      <c r="AN259" s="182"/>
      <c r="AO259" s="182"/>
      <c r="AP259" s="182"/>
      <c r="AQ259" s="182"/>
      <c r="AR259" s="182"/>
      <c r="AS259" s="182"/>
    </row>
    <row r="260" ht="20.25" customHeight="1">
      <c r="A260" s="176"/>
      <c r="B260" s="339"/>
      <c r="C260" s="176"/>
      <c r="D260" s="735" t="s">
        <v>708</v>
      </c>
      <c r="E260" s="739" t="str">
        <f>'R08賦集'!W89</f>
        <v>500</v>
      </c>
      <c r="F260" s="737" t="s">
        <v>706</v>
      </c>
      <c r="G260" s="176"/>
      <c r="H260" s="727"/>
      <c r="I260" s="706"/>
      <c r="J260" s="707"/>
      <c r="K260" s="339"/>
      <c r="L260" s="740" t="s">
        <v>709</v>
      </c>
      <c r="M260" s="741" t="str">
        <f>E261</f>
        <v>770</v>
      </c>
      <c r="N260" s="742" t="s">
        <v>706</v>
      </c>
      <c r="O260" s="109"/>
      <c r="P260" s="743"/>
      <c r="Q260" s="176"/>
      <c r="R260" s="706"/>
      <c r="S260" s="707"/>
      <c r="T260" s="176"/>
      <c r="U260" s="339"/>
      <c r="V260" s="176"/>
      <c r="W260" s="735" t="s">
        <v>708</v>
      </c>
      <c r="X260" s="739" t="str">
        <f>'R08賦集'!W113</f>
        <v>6,290</v>
      </c>
      <c r="Y260" s="737" t="s">
        <v>706</v>
      </c>
      <c r="Z260" s="176"/>
      <c r="AA260" s="727"/>
      <c r="AB260" s="706"/>
      <c r="AC260" s="707"/>
      <c r="AD260" s="339"/>
      <c r="AE260" s="740" t="s">
        <v>709</v>
      </c>
      <c r="AF260" s="741" t="str">
        <f>X261</f>
        <v>14,160</v>
      </c>
      <c r="AG260" s="742" t="s">
        <v>706</v>
      </c>
      <c r="AH260" s="109"/>
      <c r="AI260" s="743"/>
      <c r="AJ260" s="176"/>
      <c r="AK260" s="182"/>
      <c r="AL260" s="182"/>
      <c r="AM260" s="182"/>
      <c r="AN260" s="182"/>
      <c r="AO260" s="182"/>
      <c r="AP260" s="182"/>
      <c r="AQ260" s="182"/>
      <c r="AR260" s="182"/>
      <c r="AS260" s="182"/>
    </row>
    <row r="261" ht="20.25" customHeight="1">
      <c r="A261" s="176"/>
      <c r="B261" s="339"/>
      <c r="C261" s="176"/>
      <c r="D261" s="735" t="s">
        <v>710</v>
      </c>
      <c r="E261" s="744" t="str">
        <f>'R08賦集'!X89</f>
        <v>770</v>
      </c>
      <c r="F261" s="737" t="s">
        <v>706</v>
      </c>
      <c r="G261" s="176"/>
      <c r="H261" s="727"/>
      <c r="I261" s="706"/>
      <c r="J261" s="707"/>
      <c r="K261" s="339"/>
      <c r="L261" s="176"/>
      <c r="M261" s="176"/>
      <c r="N261" s="177"/>
      <c r="O261" s="176"/>
      <c r="P261" s="727"/>
      <c r="Q261" s="176"/>
      <c r="R261" s="706"/>
      <c r="S261" s="707"/>
      <c r="T261" s="176"/>
      <c r="U261" s="339"/>
      <c r="V261" s="176"/>
      <c r="W261" s="735" t="s">
        <v>710</v>
      </c>
      <c r="X261" s="744" t="str">
        <f>'R08賦集'!X113</f>
        <v>14,160</v>
      </c>
      <c r="Y261" s="737" t="s">
        <v>706</v>
      </c>
      <c r="Z261" s="176"/>
      <c r="AA261" s="727"/>
      <c r="AB261" s="706"/>
      <c r="AC261" s="707"/>
      <c r="AD261" s="339"/>
      <c r="AE261" s="176"/>
      <c r="AF261" s="176"/>
      <c r="AG261" s="177"/>
      <c r="AH261" s="176"/>
      <c r="AI261" s="727"/>
      <c r="AJ261" s="176"/>
      <c r="AK261" s="182"/>
      <c r="AL261" s="182"/>
      <c r="AM261" s="182"/>
      <c r="AN261" s="182"/>
      <c r="AO261" s="182"/>
      <c r="AP261" s="182"/>
      <c r="AQ261" s="182"/>
      <c r="AR261" s="182"/>
      <c r="AS261" s="182"/>
    </row>
    <row r="262" ht="20.25" customHeight="1">
      <c r="A262" s="176"/>
      <c r="B262" s="339"/>
      <c r="C262" s="745" t="str">
        <f>$AP$2</f>
        <v>　上記金額を令和08年度の賦課金として、令和08年４月末日迄に納入願います。</v>
      </c>
      <c r="G262" s="176"/>
      <c r="H262" s="727"/>
      <c r="I262" s="706"/>
      <c r="J262" s="707"/>
      <c r="K262" s="339"/>
      <c r="L262" s="745" t="str">
        <f>$AQ$2</f>
        <v>　上記金額を令和08年度の賦課金として領収いたしました。</v>
      </c>
      <c r="P262" s="727"/>
      <c r="Q262" s="176"/>
      <c r="R262" s="706"/>
      <c r="S262" s="707"/>
      <c r="T262" s="176"/>
      <c r="U262" s="339"/>
      <c r="V262" s="745" t="str">
        <f>$AP$2</f>
        <v>　上記金額を令和08年度の賦課金として、令和08年４月末日迄に納入願います。</v>
      </c>
      <c r="Z262" s="176"/>
      <c r="AA262" s="727"/>
      <c r="AB262" s="706"/>
      <c r="AC262" s="707"/>
      <c r="AD262" s="339"/>
      <c r="AE262" s="745" t="str">
        <f>$AQ$2</f>
        <v>　上記金額を令和08年度の賦課金として領収いたしました。</v>
      </c>
      <c r="AI262" s="727"/>
      <c r="AJ262" s="176"/>
      <c r="AK262" s="182"/>
      <c r="AL262" s="182"/>
      <c r="AM262" s="182"/>
      <c r="AN262" s="182"/>
      <c r="AO262" s="182"/>
      <c r="AP262" s="182"/>
      <c r="AQ262" s="182"/>
      <c r="AR262" s="182"/>
      <c r="AS262" s="182"/>
    </row>
    <row r="263" ht="20.25" customHeight="1">
      <c r="A263" s="176"/>
      <c r="B263" s="339"/>
      <c r="G263" s="176"/>
      <c r="H263" s="727"/>
      <c r="I263" s="706"/>
      <c r="J263" s="707"/>
      <c r="K263" s="339"/>
      <c r="P263" s="727"/>
      <c r="Q263" s="176"/>
      <c r="R263" s="706"/>
      <c r="S263" s="707"/>
      <c r="T263" s="176"/>
      <c r="U263" s="339"/>
      <c r="Z263" s="176"/>
      <c r="AA263" s="727"/>
      <c r="AB263" s="706"/>
      <c r="AC263" s="707"/>
      <c r="AD263" s="339"/>
      <c r="AI263" s="727"/>
      <c r="AJ263" s="176"/>
      <c r="AK263" s="182"/>
      <c r="AL263" s="182"/>
      <c r="AM263" s="182"/>
      <c r="AN263" s="182"/>
      <c r="AO263" s="182"/>
      <c r="AP263" s="182"/>
      <c r="AQ263" s="182"/>
      <c r="AR263" s="182"/>
      <c r="AS263" s="182"/>
    </row>
    <row r="264" ht="20.25" customHeight="1">
      <c r="A264" s="176"/>
      <c r="B264" s="339"/>
      <c r="G264" s="176"/>
      <c r="H264" s="727"/>
      <c r="I264" s="706"/>
      <c r="J264" s="707"/>
      <c r="K264" s="339"/>
      <c r="P264" s="727"/>
      <c r="Q264" s="176"/>
      <c r="R264" s="706"/>
      <c r="S264" s="707"/>
      <c r="T264" s="176"/>
      <c r="U264" s="339"/>
      <c r="Z264" s="176"/>
      <c r="AA264" s="727"/>
      <c r="AB264" s="706"/>
      <c r="AC264" s="707"/>
      <c r="AD264" s="339"/>
      <c r="AI264" s="727"/>
      <c r="AJ264" s="176"/>
      <c r="AK264" s="182"/>
      <c r="AL264" s="182"/>
      <c r="AM264" s="182"/>
      <c r="AN264" s="182"/>
      <c r="AO264" s="182"/>
      <c r="AP264" s="182"/>
      <c r="AQ264" s="182"/>
      <c r="AR264" s="182"/>
      <c r="AS264" s="182"/>
    </row>
    <row r="265" ht="20.25" customHeight="1">
      <c r="A265" s="176"/>
      <c r="B265" s="339"/>
      <c r="G265" s="176"/>
      <c r="H265" s="727"/>
      <c r="I265" s="706"/>
      <c r="J265" s="707"/>
      <c r="K265" s="339"/>
      <c r="P265" s="727"/>
      <c r="Q265" s="176"/>
      <c r="R265" s="706"/>
      <c r="S265" s="707"/>
      <c r="T265" s="176"/>
      <c r="U265" s="339"/>
      <c r="Z265" s="176"/>
      <c r="AA265" s="727"/>
      <c r="AB265" s="706"/>
      <c r="AC265" s="707"/>
      <c r="AD265" s="339"/>
      <c r="AI265" s="727"/>
      <c r="AJ265" s="176"/>
      <c r="AK265" s="182"/>
      <c r="AL265" s="182"/>
      <c r="AM265" s="182"/>
      <c r="AN265" s="182"/>
      <c r="AO265" s="182"/>
      <c r="AP265" s="182"/>
      <c r="AQ265" s="182"/>
      <c r="AR265" s="182"/>
      <c r="AS265" s="182"/>
    </row>
    <row r="266" ht="20.25" customHeight="1">
      <c r="A266" s="176"/>
      <c r="B266" s="339"/>
      <c r="C266" s="746" t="str">
        <f>$AP$3</f>
        <v>令和08年　4　月　   日</v>
      </c>
      <c r="H266" s="747"/>
      <c r="I266" s="748"/>
      <c r="J266" s="749"/>
      <c r="K266" s="750"/>
      <c r="L266" s="726"/>
      <c r="P266" s="747"/>
      <c r="Q266" s="176"/>
      <c r="R266" s="706"/>
      <c r="S266" s="707"/>
      <c r="T266" s="176"/>
      <c r="U266" s="339"/>
      <c r="V266" s="746" t="str">
        <f>$AP$3</f>
        <v>令和08年　4　月　   日</v>
      </c>
      <c r="AA266" s="747"/>
      <c r="AB266" s="748"/>
      <c r="AC266" s="749"/>
      <c r="AD266" s="750"/>
      <c r="AE266" s="726"/>
      <c r="AI266" s="747"/>
      <c r="AJ266" s="176"/>
      <c r="AK266" s="182"/>
      <c r="AL266" s="182"/>
      <c r="AM266" s="182"/>
      <c r="AN266" s="182"/>
      <c r="AO266" s="182"/>
      <c r="AP266" s="182"/>
      <c r="AQ266" s="182"/>
      <c r="AR266" s="182"/>
      <c r="AS266" s="182"/>
    </row>
    <row r="267" ht="20.25" customHeight="1">
      <c r="A267" s="176"/>
      <c r="B267" s="752"/>
      <c r="C267" s="753" t="str">
        <f>$AN$2</f>
        <v>片岡農産組合長　久保田　要</v>
      </c>
      <c r="H267" s="754"/>
      <c r="I267" s="755"/>
      <c r="J267" s="756"/>
      <c r="K267" s="752"/>
      <c r="L267" s="753" t="s">
        <v>711</v>
      </c>
      <c r="P267" s="757"/>
      <c r="Q267" s="176"/>
      <c r="R267" s="706"/>
      <c r="S267" s="707"/>
      <c r="T267" s="751"/>
      <c r="U267" s="752"/>
      <c r="V267" s="753" t="s">
        <v>711</v>
      </c>
      <c r="AA267" s="754"/>
      <c r="AB267" s="755"/>
      <c r="AC267" s="756"/>
      <c r="AD267" s="752"/>
      <c r="AE267" s="753" t="s">
        <v>711</v>
      </c>
      <c r="AI267" s="757"/>
      <c r="AJ267" s="176"/>
      <c r="AK267" s="182"/>
      <c r="AL267" s="182"/>
      <c r="AM267" s="182"/>
      <c r="AN267" s="182"/>
      <c r="AO267" s="182"/>
      <c r="AP267" s="182"/>
      <c r="AQ267" s="182"/>
      <c r="AR267" s="182"/>
      <c r="AS267" s="182"/>
    </row>
    <row r="268" ht="20.25" customHeight="1">
      <c r="A268" s="176"/>
      <c r="B268" s="752"/>
      <c r="H268" s="754"/>
      <c r="I268" s="755"/>
      <c r="J268" s="756"/>
      <c r="K268" s="752"/>
      <c r="P268" s="757"/>
      <c r="Q268" s="176"/>
      <c r="R268" s="706"/>
      <c r="S268" s="707"/>
      <c r="T268" s="751"/>
      <c r="U268" s="752"/>
      <c r="AA268" s="754"/>
      <c r="AB268" s="755"/>
      <c r="AC268" s="756"/>
      <c r="AD268" s="752"/>
      <c r="AI268" s="757"/>
      <c r="AJ268" s="176"/>
      <c r="AK268" s="182"/>
      <c r="AL268" s="182"/>
      <c r="AM268" s="182"/>
      <c r="AN268" s="182"/>
      <c r="AO268" s="182"/>
      <c r="AP268" s="182"/>
      <c r="AQ268" s="182"/>
      <c r="AR268" s="182"/>
      <c r="AS268" s="182"/>
    </row>
    <row r="269" ht="20.25" customHeight="1">
      <c r="A269" s="176"/>
      <c r="B269" s="496"/>
      <c r="C269" s="497"/>
      <c r="D269" s="497"/>
      <c r="E269" s="497"/>
      <c r="F269" s="758"/>
      <c r="G269" s="497"/>
      <c r="H269" s="759"/>
      <c r="I269" s="706"/>
      <c r="J269" s="707"/>
      <c r="K269" s="496"/>
      <c r="L269" s="497"/>
      <c r="M269" s="497"/>
      <c r="N269" s="758"/>
      <c r="O269" s="497"/>
      <c r="P269" s="759"/>
      <c r="Q269" s="176"/>
      <c r="R269" s="706"/>
      <c r="S269" s="707"/>
      <c r="T269" s="176"/>
      <c r="U269" s="496"/>
      <c r="V269" s="497"/>
      <c r="W269" s="497"/>
      <c r="X269" s="497"/>
      <c r="Y269" s="758"/>
      <c r="Z269" s="497"/>
      <c r="AA269" s="759"/>
      <c r="AB269" s="706"/>
      <c r="AC269" s="707"/>
      <c r="AD269" s="496"/>
      <c r="AE269" s="497"/>
      <c r="AF269" s="497"/>
      <c r="AG269" s="758"/>
      <c r="AH269" s="497"/>
      <c r="AI269" s="759"/>
      <c r="AJ269" s="176"/>
      <c r="AK269" s="182"/>
      <c r="AL269" s="182"/>
      <c r="AM269" s="182"/>
      <c r="AN269" s="182"/>
      <c r="AO269" s="182"/>
      <c r="AP269" s="182"/>
      <c r="AQ269" s="182"/>
      <c r="AR269" s="182"/>
      <c r="AS269" s="182"/>
    </row>
    <row r="270" ht="28.5" customHeight="1">
      <c r="A270" s="176"/>
      <c r="B270" s="497"/>
      <c r="C270" s="497"/>
      <c r="D270" s="497"/>
      <c r="E270" s="497"/>
      <c r="F270" s="758"/>
      <c r="G270" s="497"/>
      <c r="H270" s="497"/>
      <c r="I270" s="760"/>
      <c r="J270" s="761"/>
      <c r="K270" s="497"/>
      <c r="L270" s="497"/>
      <c r="M270" s="497"/>
      <c r="N270" s="758"/>
      <c r="O270" s="497"/>
      <c r="P270" s="497"/>
      <c r="Q270" s="176"/>
      <c r="R270" s="706"/>
      <c r="S270" s="707"/>
      <c r="T270" s="176"/>
      <c r="U270" s="497"/>
      <c r="V270" s="497"/>
      <c r="W270" s="497"/>
      <c r="X270" s="497"/>
      <c r="Y270" s="758"/>
      <c r="Z270" s="497"/>
      <c r="AA270" s="497"/>
      <c r="AB270" s="760"/>
      <c r="AC270" s="761"/>
      <c r="AD270" s="497"/>
      <c r="AE270" s="497"/>
      <c r="AF270" s="497"/>
      <c r="AG270" s="758"/>
      <c r="AH270" s="497"/>
      <c r="AI270" s="497"/>
      <c r="AJ270" s="176"/>
      <c r="AK270" s="182"/>
      <c r="AL270" s="182"/>
      <c r="AM270" s="182"/>
      <c r="AN270" s="182"/>
      <c r="AO270" s="182"/>
      <c r="AP270" s="182"/>
      <c r="AQ270" s="182"/>
      <c r="AR270" s="182"/>
      <c r="AS270" s="182"/>
    </row>
    <row r="271" ht="28.5" customHeight="1">
      <c r="A271" s="176"/>
      <c r="B271" s="176"/>
      <c r="C271" s="176"/>
      <c r="D271" s="176"/>
      <c r="E271" s="176"/>
      <c r="F271" s="177"/>
      <c r="G271" s="176"/>
      <c r="H271" s="176"/>
      <c r="I271" s="706"/>
      <c r="J271" s="707"/>
      <c r="K271" s="176"/>
      <c r="L271" s="176"/>
      <c r="M271" s="176"/>
      <c r="N271" s="177"/>
      <c r="O271" s="176"/>
      <c r="P271" s="176"/>
      <c r="Q271" s="176"/>
      <c r="R271" s="706"/>
      <c r="S271" s="707"/>
      <c r="T271" s="176"/>
      <c r="U271" s="176"/>
      <c r="V271" s="176"/>
      <c r="W271" s="176"/>
      <c r="X271" s="176"/>
      <c r="Y271" s="177"/>
      <c r="Z271" s="176"/>
      <c r="AA271" s="176"/>
      <c r="AB271" s="706"/>
      <c r="AC271" s="707"/>
      <c r="AD271" s="176"/>
      <c r="AE271" s="176"/>
      <c r="AF271" s="176"/>
      <c r="AG271" s="177"/>
      <c r="AH271" s="176"/>
      <c r="AI271" s="176"/>
      <c r="AJ271" s="176"/>
      <c r="AK271" s="182"/>
      <c r="AL271" s="182"/>
      <c r="AM271" s="182"/>
      <c r="AN271" s="182"/>
      <c r="AO271" s="182"/>
      <c r="AP271" s="182"/>
      <c r="AQ271" s="182"/>
      <c r="AR271" s="182"/>
      <c r="AS271" s="182"/>
    </row>
    <row r="272" ht="20.25" customHeight="1">
      <c r="A272" s="176"/>
      <c r="B272" s="713" t="str">
        <f>IF(E279&lt;=0,$AL$2,$AL$1)</f>
        <v>道水割及び取水賦課金請求書</v>
      </c>
      <c r="C272" s="88"/>
      <c r="D272" s="88"/>
      <c r="E272" s="88"/>
      <c r="F272" s="88"/>
      <c r="G272" s="88"/>
      <c r="H272" s="66"/>
      <c r="I272" s="714"/>
      <c r="J272" s="707"/>
      <c r="K272" s="715" t="str">
        <f>IF(E279&lt;=0,$AL$4,$AL$3)</f>
        <v>道水割出不足金及び取水賦課金領収書</v>
      </c>
      <c r="L272" s="88"/>
      <c r="M272" s="88"/>
      <c r="N272" s="88"/>
      <c r="O272" s="88"/>
      <c r="P272" s="66"/>
      <c r="Q272" s="176"/>
      <c r="R272" s="706"/>
      <c r="S272" s="707"/>
      <c r="T272" s="176"/>
      <c r="U272" s="713" t="str">
        <f>IF(X279&lt;=0,$AL$2,$AL$1)</f>
        <v>道水割及び取水賦課金請求書</v>
      </c>
      <c r="V272" s="88"/>
      <c r="W272" s="88"/>
      <c r="X272" s="88"/>
      <c r="Y272" s="88"/>
      <c r="Z272" s="88"/>
      <c r="AA272" s="66"/>
      <c r="AB272" s="714"/>
      <c r="AC272" s="707"/>
      <c r="AD272" s="715" t="str">
        <f>IF(X279&lt;=0,$AL$4,$AL$3)</f>
        <v>道水割出不足金及び取水賦課金領収書</v>
      </c>
      <c r="AE272" s="88"/>
      <c r="AF272" s="88"/>
      <c r="AG272" s="88"/>
      <c r="AH272" s="88"/>
      <c r="AI272" s="66"/>
      <c r="AJ272" s="176"/>
      <c r="AK272" s="182"/>
      <c r="AL272" s="182"/>
      <c r="AM272" s="182"/>
      <c r="AN272" s="182"/>
      <c r="AO272" s="182"/>
      <c r="AP272" s="182"/>
      <c r="AQ272" s="182"/>
      <c r="AR272" s="182"/>
      <c r="AS272" s="182"/>
    </row>
    <row r="273" ht="20.25" customHeight="1">
      <c r="A273" s="176"/>
      <c r="B273" s="639"/>
      <c r="H273" s="78"/>
      <c r="I273" s="706"/>
      <c r="J273" s="707"/>
      <c r="K273" s="639"/>
      <c r="P273" s="78"/>
      <c r="Q273" s="176"/>
      <c r="R273" s="706"/>
      <c r="S273" s="707"/>
      <c r="T273" s="176"/>
      <c r="U273" s="639"/>
      <c r="AA273" s="78"/>
      <c r="AB273" s="706"/>
      <c r="AC273" s="707"/>
      <c r="AD273" s="639"/>
      <c r="AI273" s="78"/>
      <c r="AJ273" s="176"/>
      <c r="AK273" s="182"/>
      <c r="AL273" s="182"/>
      <c r="AM273" s="182"/>
      <c r="AN273" s="182"/>
      <c r="AO273" s="182"/>
      <c r="AP273" s="182"/>
      <c r="AQ273" s="182"/>
      <c r="AR273" s="182"/>
      <c r="AS273" s="182"/>
    </row>
    <row r="274" ht="20.25" customHeight="1">
      <c r="A274" s="176"/>
      <c r="B274" s="339"/>
      <c r="C274" s="176"/>
      <c r="D274" s="725" t="str">
        <f>'R08賦集'!C90</f>
        <v>渋谷 誉(イネ)</v>
      </c>
      <c r="E274" s="109"/>
      <c r="F274" s="726" t="s">
        <v>537</v>
      </c>
      <c r="H274" s="727"/>
      <c r="I274" s="706"/>
      <c r="J274" s="707"/>
      <c r="K274" s="339"/>
      <c r="L274" s="725" t="str">
        <f>D274</f>
        <v>渋谷 誉(イネ)</v>
      </c>
      <c r="M274" s="109"/>
      <c r="N274" s="726" t="s">
        <v>537</v>
      </c>
      <c r="P274" s="727"/>
      <c r="Q274" s="176"/>
      <c r="R274" s="706"/>
      <c r="S274" s="707"/>
      <c r="T274" s="176"/>
      <c r="U274" s="339"/>
      <c r="V274" s="176"/>
      <c r="W274" s="725" t="str">
        <f>'R08賦集'!C114</f>
        <v>宮川 幸男</v>
      </c>
      <c r="X274" s="109"/>
      <c r="Y274" s="726" t="s">
        <v>537</v>
      </c>
      <c r="AA274" s="727"/>
      <c r="AB274" s="706"/>
      <c r="AC274" s="707"/>
      <c r="AD274" s="339"/>
      <c r="AE274" s="725" t="str">
        <f>W274</f>
        <v>宮川 幸男</v>
      </c>
      <c r="AF274" s="109"/>
      <c r="AG274" s="726" t="s">
        <v>537</v>
      </c>
      <c r="AI274" s="727"/>
      <c r="AJ274" s="176"/>
      <c r="AK274" s="182"/>
      <c r="AL274" s="182"/>
      <c r="AM274" s="182"/>
      <c r="AN274" s="182"/>
      <c r="AO274" s="182"/>
      <c r="AP274" s="182"/>
      <c r="AQ274" s="182"/>
      <c r="AR274" s="182"/>
      <c r="AS274" s="182"/>
    </row>
    <row r="275" ht="20.25" customHeight="1">
      <c r="A275" s="176"/>
      <c r="B275" s="339"/>
      <c r="C275" s="176"/>
      <c r="D275" s="519"/>
      <c r="E275" s="519"/>
      <c r="F275" s="731"/>
      <c r="G275" s="519"/>
      <c r="H275" s="727"/>
      <c r="I275" s="706"/>
      <c r="J275" s="707"/>
      <c r="K275" s="339"/>
      <c r="L275" s="176"/>
      <c r="M275" s="176"/>
      <c r="N275" s="177"/>
      <c r="O275" s="176"/>
      <c r="P275" s="727"/>
      <c r="Q275" s="176"/>
      <c r="R275" s="706"/>
      <c r="S275" s="707"/>
      <c r="T275" s="176"/>
      <c r="U275" s="339"/>
      <c r="V275" s="176"/>
      <c r="W275" s="519"/>
      <c r="X275" s="519"/>
      <c r="Y275" s="731"/>
      <c r="Z275" s="519"/>
      <c r="AA275" s="727"/>
      <c r="AB275" s="706"/>
      <c r="AC275" s="707"/>
      <c r="AD275" s="339"/>
      <c r="AE275" s="176"/>
      <c r="AF275" s="176"/>
      <c r="AG275" s="177"/>
      <c r="AH275" s="176"/>
      <c r="AI275" s="727"/>
      <c r="AJ275" s="176"/>
      <c r="AK275" s="182"/>
      <c r="AL275" s="182"/>
      <c r="AM275" s="182"/>
      <c r="AN275" s="182"/>
      <c r="AO275" s="182"/>
      <c r="AP275" s="182"/>
      <c r="AQ275" s="182"/>
      <c r="AR275" s="182"/>
      <c r="AS275" s="182"/>
    </row>
    <row r="276" ht="20.25" customHeight="1">
      <c r="A276" s="176"/>
      <c r="B276" s="339"/>
      <c r="C276" s="176"/>
      <c r="D276" s="735" t="s">
        <v>345</v>
      </c>
      <c r="E276" s="736" t="str">
        <f>'R08賦集'!Q90</f>
        <v>0</v>
      </c>
      <c r="F276" s="737" t="s">
        <v>706</v>
      </c>
      <c r="G276" s="176"/>
      <c r="H276" s="727"/>
      <c r="I276" s="706"/>
      <c r="J276" s="707"/>
      <c r="K276" s="339"/>
      <c r="L276" s="176"/>
      <c r="M276" s="176"/>
      <c r="N276" s="177"/>
      <c r="O276" s="176"/>
      <c r="P276" s="727"/>
      <c r="Q276" s="176"/>
      <c r="R276" s="706"/>
      <c r="S276" s="707"/>
      <c r="T276" s="176"/>
      <c r="U276" s="339"/>
      <c r="V276" s="176"/>
      <c r="W276" s="735" t="s">
        <v>345</v>
      </c>
      <c r="X276" s="736" t="str">
        <f>'R08賦集'!Q114</f>
        <v>4,670</v>
      </c>
      <c r="Y276" s="737" t="s">
        <v>706</v>
      </c>
      <c r="Z276" s="176"/>
      <c r="AA276" s="727"/>
      <c r="AB276" s="706"/>
      <c r="AC276" s="707"/>
      <c r="AD276" s="339"/>
      <c r="AE276" s="176"/>
      <c r="AF276" s="176"/>
      <c r="AG276" s="177"/>
      <c r="AH276" s="176"/>
      <c r="AI276" s="727"/>
      <c r="AJ276" s="176"/>
      <c r="AK276" s="182"/>
      <c r="AL276" s="182"/>
      <c r="AM276" s="182"/>
      <c r="AN276" s="182"/>
      <c r="AO276" s="182"/>
      <c r="AP276" s="182"/>
      <c r="AQ276" s="182"/>
      <c r="AR276" s="182"/>
      <c r="AS276" s="182"/>
    </row>
    <row r="277" ht="20.25" customHeight="1">
      <c r="A277" s="176"/>
      <c r="B277" s="339"/>
      <c r="C277" s="176"/>
      <c r="D277" s="735" t="s">
        <v>707</v>
      </c>
      <c r="E277" s="736" t="str">
        <f>'R08賦集'!S90</f>
        <v>1,430</v>
      </c>
      <c r="F277" s="737" t="s">
        <v>706</v>
      </c>
      <c r="G277" s="176"/>
      <c r="H277" s="727"/>
      <c r="I277" s="706"/>
      <c r="J277" s="707"/>
      <c r="K277" s="339"/>
      <c r="L277" s="176"/>
      <c r="M277" s="176"/>
      <c r="N277" s="177"/>
      <c r="O277" s="176"/>
      <c r="P277" s="727"/>
      <c r="Q277" s="176"/>
      <c r="R277" s="706"/>
      <c r="S277" s="707"/>
      <c r="T277" s="176"/>
      <c r="U277" s="339"/>
      <c r="V277" s="176"/>
      <c r="W277" s="735" t="s">
        <v>707</v>
      </c>
      <c r="X277" s="736" t="str">
        <f>'R08賦集'!S114</f>
        <v>8,570</v>
      </c>
      <c r="Y277" s="737" t="s">
        <v>706</v>
      </c>
      <c r="Z277" s="176"/>
      <c r="AA277" s="727"/>
      <c r="AB277" s="706"/>
      <c r="AC277" s="707"/>
      <c r="AD277" s="339"/>
      <c r="AE277" s="176"/>
      <c r="AF277" s="176"/>
      <c r="AG277" s="177"/>
      <c r="AH277" s="176"/>
      <c r="AI277" s="727"/>
      <c r="AJ277" s="176"/>
      <c r="AK277" s="182"/>
      <c r="AL277" s="182"/>
      <c r="AM277" s="182"/>
      <c r="AN277" s="182"/>
      <c r="AO277" s="182"/>
      <c r="AP277" s="182"/>
      <c r="AQ277" s="182"/>
      <c r="AR277" s="182"/>
      <c r="AS277" s="182"/>
    </row>
    <row r="278" ht="20.25" customHeight="1">
      <c r="A278" s="176"/>
      <c r="B278" s="339"/>
      <c r="C278" s="176"/>
      <c r="D278" s="735" t="s">
        <v>708</v>
      </c>
      <c r="E278" s="739" t="str">
        <f>'R08賦集'!W90</f>
        <v>1,780</v>
      </c>
      <c r="F278" s="737" t="s">
        <v>706</v>
      </c>
      <c r="G278" s="176"/>
      <c r="H278" s="727"/>
      <c r="I278" s="706"/>
      <c r="J278" s="707"/>
      <c r="K278" s="339"/>
      <c r="L278" s="740" t="s">
        <v>709</v>
      </c>
      <c r="M278" s="741" t="str">
        <f>E279</f>
        <v>3,210</v>
      </c>
      <c r="N278" s="742" t="s">
        <v>706</v>
      </c>
      <c r="O278" s="109"/>
      <c r="P278" s="743"/>
      <c r="Q278" s="176"/>
      <c r="R278" s="706"/>
      <c r="S278" s="707"/>
      <c r="T278" s="176"/>
      <c r="U278" s="339"/>
      <c r="V278" s="176"/>
      <c r="W278" s="735" t="s">
        <v>708</v>
      </c>
      <c r="X278" s="739" t="str">
        <f>'R08賦集'!W114</f>
        <v>7,470</v>
      </c>
      <c r="Y278" s="737" t="s">
        <v>706</v>
      </c>
      <c r="Z278" s="176"/>
      <c r="AA278" s="727"/>
      <c r="AB278" s="706"/>
      <c r="AC278" s="707"/>
      <c r="AD278" s="339"/>
      <c r="AE278" s="740" t="s">
        <v>709</v>
      </c>
      <c r="AF278" s="741" t="str">
        <f>X279</f>
        <v>20,710</v>
      </c>
      <c r="AG278" s="742" t="s">
        <v>706</v>
      </c>
      <c r="AH278" s="109"/>
      <c r="AI278" s="743"/>
      <c r="AJ278" s="176"/>
      <c r="AK278" s="182"/>
      <c r="AL278" s="182"/>
      <c r="AM278" s="182"/>
      <c r="AN278" s="182"/>
      <c r="AO278" s="182"/>
      <c r="AP278" s="182"/>
      <c r="AQ278" s="182"/>
      <c r="AR278" s="182"/>
      <c r="AS278" s="182"/>
    </row>
    <row r="279" ht="20.25" customHeight="1">
      <c r="A279" s="176"/>
      <c r="B279" s="339"/>
      <c r="C279" s="176"/>
      <c r="D279" s="735" t="s">
        <v>710</v>
      </c>
      <c r="E279" s="744" t="str">
        <f>'R08賦集'!X90</f>
        <v>3,210</v>
      </c>
      <c r="F279" s="737" t="s">
        <v>706</v>
      </c>
      <c r="G279" s="176"/>
      <c r="H279" s="727"/>
      <c r="I279" s="706"/>
      <c r="J279" s="707"/>
      <c r="K279" s="339"/>
      <c r="L279" s="176"/>
      <c r="M279" s="176"/>
      <c r="N279" s="177"/>
      <c r="O279" s="176"/>
      <c r="P279" s="727"/>
      <c r="Q279" s="176"/>
      <c r="R279" s="706"/>
      <c r="S279" s="707"/>
      <c r="T279" s="176"/>
      <c r="U279" s="339"/>
      <c r="V279" s="176"/>
      <c r="W279" s="735" t="s">
        <v>710</v>
      </c>
      <c r="X279" s="744" t="str">
        <f>'R08賦集'!X114</f>
        <v>20,710</v>
      </c>
      <c r="Y279" s="737" t="s">
        <v>706</v>
      </c>
      <c r="Z279" s="176"/>
      <c r="AA279" s="727"/>
      <c r="AB279" s="706"/>
      <c r="AC279" s="707"/>
      <c r="AD279" s="339"/>
      <c r="AE279" s="176"/>
      <c r="AF279" s="176"/>
      <c r="AG279" s="177"/>
      <c r="AH279" s="176"/>
      <c r="AI279" s="727"/>
      <c r="AJ279" s="176"/>
      <c r="AK279" s="182"/>
      <c r="AL279" s="182"/>
      <c r="AM279" s="182"/>
      <c r="AN279" s="182"/>
      <c r="AO279" s="182"/>
      <c r="AP279" s="182"/>
      <c r="AQ279" s="182"/>
      <c r="AR279" s="182"/>
      <c r="AS279" s="182"/>
    </row>
    <row r="280" ht="20.25" customHeight="1">
      <c r="A280" s="176"/>
      <c r="B280" s="339"/>
      <c r="C280" s="745" t="str">
        <f>$AP$2</f>
        <v>　上記金額を令和08年度の賦課金として、令和08年４月末日迄に納入願います。</v>
      </c>
      <c r="G280" s="176"/>
      <c r="H280" s="727"/>
      <c r="I280" s="706"/>
      <c r="J280" s="707"/>
      <c r="K280" s="339"/>
      <c r="L280" s="745" t="str">
        <f>$AQ$2</f>
        <v>　上記金額を令和08年度の賦課金として領収いたしました。</v>
      </c>
      <c r="P280" s="727"/>
      <c r="Q280" s="176"/>
      <c r="R280" s="706"/>
      <c r="S280" s="707"/>
      <c r="T280" s="176"/>
      <c r="U280" s="339"/>
      <c r="V280" s="745" t="str">
        <f>$AP$2</f>
        <v>　上記金額を令和08年度の賦課金として、令和08年４月末日迄に納入願います。</v>
      </c>
      <c r="Z280" s="176"/>
      <c r="AA280" s="727"/>
      <c r="AB280" s="706"/>
      <c r="AC280" s="707"/>
      <c r="AD280" s="339"/>
      <c r="AE280" s="745" t="str">
        <f>$AQ$2</f>
        <v>　上記金額を令和08年度の賦課金として領収いたしました。</v>
      </c>
      <c r="AI280" s="727"/>
      <c r="AJ280" s="176"/>
      <c r="AK280" s="182"/>
      <c r="AL280" s="182"/>
      <c r="AM280" s="182"/>
      <c r="AN280" s="182"/>
      <c r="AO280" s="182"/>
      <c r="AP280" s="182"/>
      <c r="AQ280" s="182"/>
      <c r="AR280" s="182"/>
      <c r="AS280" s="182"/>
    </row>
    <row r="281" ht="20.25" customHeight="1">
      <c r="A281" s="176"/>
      <c r="B281" s="339"/>
      <c r="G281" s="176"/>
      <c r="H281" s="727"/>
      <c r="I281" s="706"/>
      <c r="J281" s="707"/>
      <c r="K281" s="339"/>
      <c r="P281" s="727"/>
      <c r="Q281" s="176"/>
      <c r="R281" s="706"/>
      <c r="S281" s="707"/>
      <c r="T281" s="176"/>
      <c r="U281" s="339"/>
      <c r="Z281" s="176"/>
      <c r="AA281" s="727"/>
      <c r="AB281" s="706"/>
      <c r="AC281" s="707"/>
      <c r="AD281" s="339"/>
      <c r="AI281" s="727"/>
      <c r="AJ281" s="176"/>
      <c r="AK281" s="182"/>
      <c r="AL281" s="182"/>
      <c r="AM281" s="182"/>
      <c r="AN281" s="182"/>
      <c r="AO281" s="182"/>
      <c r="AP281" s="182"/>
      <c r="AQ281" s="182"/>
      <c r="AR281" s="182"/>
      <c r="AS281" s="182"/>
    </row>
    <row r="282" ht="20.25" customHeight="1">
      <c r="A282" s="176"/>
      <c r="B282" s="339"/>
      <c r="G282" s="176"/>
      <c r="H282" s="727"/>
      <c r="I282" s="706"/>
      <c r="J282" s="707"/>
      <c r="K282" s="339"/>
      <c r="P282" s="727"/>
      <c r="Q282" s="176"/>
      <c r="R282" s="706"/>
      <c r="S282" s="707"/>
      <c r="T282" s="176"/>
      <c r="U282" s="339"/>
      <c r="Z282" s="176"/>
      <c r="AA282" s="727"/>
      <c r="AB282" s="706"/>
      <c r="AC282" s="707"/>
      <c r="AD282" s="339"/>
      <c r="AI282" s="727"/>
      <c r="AJ282" s="176"/>
      <c r="AK282" s="182"/>
      <c r="AL282" s="182"/>
      <c r="AM282" s="182"/>
      <c r="AN282" s="182"/>
      <c r="AO282" s="182"/>
      <c r="AP282" s="182"/>
      <c r="AQ282" s="182"/>
      <c r="AR282" s="182"/>
      <c r="AS282" s="182"/>
    </row>
    <row r="283" ht="20.25" customHeight="1">
      <c r="A283" s="176"/>
      <c r="B283" s="339"/>
      <c r="G283" s="176"/>
      <c r="H283" s="727"/>
      <c r="I283" s="706"/>
      <c r="J283" s="707"/>
      <c r="K283" s="339"/>
      <c r="P283" s="727"/>
      <c r="Q283" s="176"/>
      <c r="R283" s="706"/>
      <c r="S283" s="707"/>
      <c r="T283" s="176"/>
      <c r="U283" s="339"/>
      <c r="Z283" s="176"/>
      <c r="AA283" s="727"/>
      <c r="AB283" s="706"/>
      <c r="AC283" s="707"/>
      <c r="AD283" s="339"/>
      <c r="AI283" s="727"/>
      <c r="AJ283" s="176"/>
      <c r="AK283" s="182"/>
      <c r="AL283" s="182"/>
      <c r="AM283" s="182"/>
      <c r="AN283" s="182"/>
      <c r="AO283" s="182"/>
      <c r="AP283" s="182"/>
      <c r="AQ283" s="182"/>
      <c r="AR283" s="182"/>
      <c r="AS283" s="182"/>
    </row>
    <row r="284" ht="20.25" customHeight="1">
      <c r="A284" s="176"/>
      <c r="B284" s="339"/>
      <c r="C284" s="746" t="str">
        <f>$AP$3</f>
        <v>令和08年　4　月　   日</v>
      </c>
      <c r="H284" s="747"/>
      <c r="I284" s="748"/>
      <c r="J284" s="749"/>
      <c r="K284" s="750"/>
      <c r="L284" s="726"/>
      <c r="P284" s="747"/>
      <c r="Q284" s="176"/>
      <c r="R284" s="706"/>
      <c r="S284" s="707"/>
      <c r="T284" s="176"/>
      <c r="U284" s="339"/>
      <c r="V284" s="746" t="str">
        <f>$AP$3</f>
        <v>令和08年　4　月　   日</v>
      </c>
      <c r="AA284" s="747"/>
      <c r="AB284" s="748"/>
      <c r="AC284" s="749"/>
      <c r="AD284" s="750"/>
      <c r="AE284" s="726"/>
      <c r="AI284" s="747"/>
      <c r="AJ284" s="176"/>
      <c r="AK284" s="182"/>
      <c r="AL284" s="182"/>
      <c r="AM284" s="182"/>
      <c r="AN284" s="182"/>
      <c r="AO284" s="182"/>
      <c r="AP284" s="182"/>
      <c r="AQ284" s="182"/>
      <c r="AR284" s="182"/>
      <c r="AS284" s="182"/>
    </row>
    <row r="285" ht="20.25" customHeight="1">
      <c r="A285" s="176"/>
      <c r="B285" s="752"/>
      <c r="C285" s="753" t="str">
        <f>$AN$2</f>
        <v>片岡農産組合長　久保田　要</v>
      </c>
      <c r="H285" s="754"/>
      <c r="I285" s="755"/>
      <c r="J285" s="756"/>
      <c r="K285" s="752"/>
      <c r="L285" s="753" t="s">
        <v>711</v>
      </c>
      <c r="P285" s="757"/>
      <c r="Q285" s="176"/>
      <c r="R285" s="706"/>
      <c r="S285" s="707"/>
      <c r="T285" s="751"/>
      <c r="U285" s="752"/>
      <c r="V285" s="753" t="s">
        <v>711</v>
      </c>
      <c r="AA285" s="754"/>
      <c r="AB285" s="755"/>
      <c r="AC285" s="756"/>
      <c r="AD285" s="752"/>
      <c r="AE285" s="753" t="s">
        <v>711</v>
      </c>
      <c r="AI285" s="757"/>
      <c r="AJ285" s="176"/>
      <c r="AK285" s="182"/>
      <c r="AL285" s="182"/>
      <c r="AM285" s="182"/>
      <c r="AN285" s="182"/>
      <c r="AO285" s="182"/>
      <c r="AP285" s="182"/>
      <c r="AQ285" s="182"/>
      <c r="AR285" s="182"/>
      <c r="AS285" s="182"/>
    </row>
    <row r="286" ht="20.25" customHeight="1">
      <c r="A286" s="176"/>
      <c r="B286" s="752"/>
      <c r="H286" s="754"/>
      <c r="I286" s="755"/>
      <c r="J286" s="756"/>
      <c r="K286" s="752"/>
      <c r="P286" s="757"/>
      <c r="Q286" s="176"/>
      <c r="R286" s="706"/>
      <c r="S286" s="707"/>
      <c r="T286" s="751"/>
      <c r="U286" s="752"/>
      <c r="AA286" s="754"/>
      <c r="AB286" s="755"/>
      <c r="AC286" s="756"/>
      <c r="AD286" s="752"/>
      <c r="AI286" s="757"/>
      <c r="AJ286" s="176"/>
      <c r="AK286" s="182"/>
      <c r="AL286" s="182"/>
      <c r="AM286" s="182"/>
      <c r="AN286" s="182"/>
      <c r="AO286" s="182"/>
      <c r="AP286" s="182"/>
      <c r="AQ286" s="182"/>
      <c r="AR286" s="182"/>
      <c r="AS286" s="182"/>
    </row>
    <row r="287" ht="20.25" customHeight="1">
      <c r="A287" s="176"/>
      <c r="B287" s="496"/>
      <c r="C287" s="497"/>
      <c r="D287" s="497"/>
      <c r="E287" s="497"/>
      <c r="F287" s="758"/>
      <c r="G287" s="497"/>
      <c r="H287" s="759"/>
      <c r="I287" s="706"/>
      <c r="J287" s="707"/>
      <c r="K287" s="496"/>
      <c r="L287" s="497"/>
      <c r="M287" s="497"/>
      <c r="N287" s="758"/>
      <c r="O287" s="497"/>
      <c r="P287" s="759"/>
      <c r="Q287" s="176"/>
      <c r="R287" s="706"/>
      <c r="S287" s="707"/>
      <c r="T287" s="176"/>
      <c r="U287" s="496"/>
      <c r="V287" s="497"/>
      <c r="W287" s="497"/>
      <c r="X287" s="497"/>
      <c r="Y287" s="758"/>
      <c r="Z287" s="497"/>
      <c r="AA287" s="759"/>
      <c r="AB287" s="706"/>
      <c r="AC287" s="707"/>
      <c r="AD287" s="496"/>
      <c r="AE287" s="497"/>
      <c r="AF287" s="497"/>
      <c r="AG287" s="758"/>
      <c r="AH287" s="497"/>
      <c r="AI287" s="759"/>
      <c r="AJ287" s="176"/>
      <c r="AK287" s="182"/>
      <c r="AL287" s="182"/>
      <c r="AM287" s="182"/>
      <c r="AN287" s="182"/>
      <c r="AO287" s="182"/>
      <c r="AP287" s="182"/>
      <c r="AQ287" s="182"/>
      <c r="AR287" s="182"/>
      <c r="AS287" s="182"/>
    </row>
    <row r="288" ht="30.75" customHeight="1">
      <c r="A288" s="176"/>
      <c r="B288" s="176"/>
      <c r="C288" s="176"/>
      <c r="D288" s="176"/>
      <c r="E288" s="176"/>
      <c r="F288" s="177"/>
      <c r="G288" s="176"/>
      <c r="H288" s="176"/>
      <c r="I288" s="176"/>
      <c r="J288" s="176"/>
      <c r="K288" s="176"/>
      <c r="L288" s="176"/>
      <c r="M288" s="176"/>
      <c r="N288" s="177"/>
      <c r="O288" s="176"/>
      <c r="P288" s="176"/>
      <c r="Q288" s="176"/>
      <c r="R288" s="706"/>
      <c r="S288" s="707"/>
      <c r="T288" s="176"/>
      <c r="U288" s="176"/>
      <c r="V288" s="176"/>
      <c r="W288" s="176"/>
      <c r="X288" s="176"/>
      <c r="Y288" s="177"/>
      <c r="Z288" s="176"/>
      <c r="AA288" s="176"/>
      <c r="AB288" s="176"/>
      <c r="AC288" s="176"/>
      <c r="AD288" s="176"/>
      <c r="AE288" s="176"/>
      <c r="AF288" s="176"/>
      <c r="AG288" s="177"/>
      <c r="AH288" s="176"/>
      <c r="AI288" s="176"/>
      <c r="AJ288" s="176"/>
      <c r="AK288" s="176"/>
      <c r="AL288" s="176"/>
      <c r="AM288" s="176"/>
      <c r="AN288" s="176"/>
      <c r="AO288" s="176"/>
      <c r="AP288" s="176"/>
      <c r="AQ288" s="176"/>
      <c r="AR288" s="176"/>
      <c r="AS288" s="176"/>
    </row>
    <row r="289" ht="32.25" customHeight="1">
      <c r="A289" s="176"/>
      <c r="B289" s="176"/>
      <c r="C289" s="176"/>
      <c r="D289" s="176"/>
      <c r="E289" s="176"/>
      <c r="F289" s="177"/>
      <c r="G289" s="176"/>
      <c r="H289" s="176"/>
      <c r="I289" s="176"/>
      <c r="J289" s="176"/>
      <c r="K289" s="176"/>
      <c r="L289" s="176"/>
      <c r="M289" s="176"/>
      <c r="N289" s="177"/>
      <c r="O289" s="176"/>
      <c r="P289" s="176"/>
      <c r="Q289" s="176"/>
      <c r="R289" s="706"/>
      <c r="S289" s="707"/>
      <c r="T289" s="176"/>
      <c r="U289" s="176"/>
      <c r="V289" s="176"/>
      <c r="W289" s="176"/>
      <c r="X289" s="176"/>
      <c r="Y289" s="177"/>
      <c r="Z289" s="176"/>
      <c r="AA289" s="176"/>
      <c r="AB289" s="176"/>
      <c r="AC289" s="176"/>
      <c r="AD289" s="176"/>
      <c r="AE289" s="176"/>
      <c r="AF289" s="176"/>
      <c r="AG289" s="177"/>
      <c r="AH289" s="176"/>
      <c r="AI289" s="176"/>
      <c r="AJ289" s="176"/>
      <c r="AK289" s="176"/>
      <c r="AL289" s="176"/>
      <c r="AM289" s="176"/>
      <c r="AN289" s="176"/>
      <c r="AO289" s="176"/>
      <c r="AP289" s="176"/>
      <c r="AQ289" s="176"/>
      <c r="AR289" s="176"/>
      <c r="AS289" s="176"/>
    </row>
    <row r="290" ht="20.25" customHeight="1">
      <c r="A290" s="176"/>
      <c r="B290" s="713" t="str">
        <f>IF(E297&lt;=0,$AL$2,$AL$1)</f>
        <v>道水割及び取水賦課金請求書</v>
      </c>
      <c r="C290" s="88"/>
      <c r="D290" s="88"/>
      <c r="E290" s="88"/>
      <c r="F290" s="88"/>
      <c r="G290" s="88"/>
      <c r="H290" s="66"/>
      <c r="I290" s="714"/>
      <c r="J290" s="707"/>
      <c r="K290" s="715" t="str">
        <f>IF(E297&lt;=0,$AL$4,$AL$3)</f>
        <v>道水割出不足金及び取水賦課金領収書</v>
      </c>
      <c r="L290" s="88"/>
      <c r="M290" s="88"/>
      <c r="N290" s="88"/>
      <c r="O290" s="88"/>
      <c r="P290" s="66"/>
      <c r="Q290" s="176"/>
      <c r="R290" s="706"/>
      <c r="S290" s="707"/>
      <c r="T290" s="176"/>
      <c r="U290" s="713" t="str">
        <f>IF(X297&lt;=0,$AL$2,$AL$1)</f>
        <v>道水割及び取水賦課金請求書</v>
      </c>
      <c r="V290" s="88"/>
      <c r="W290" s="88"/>
      <c r="X290" s="88"/>
      <c r="Y290" s="88"/>
      <c r="Z290" s="88"/>
      <c r="AA290" s="66"/>
      <c r="AB290" s="714"/>
      <c r="AC290" s="707"/>
      <c r="AD290" s="715" t="str">
        <f>IF(X297&lt;=0,$AL$4,$AL$3)</f>
        <v>道水割出不足金及び取水賦課金領収書</v>
      </c>
      <c r="AE290" s="88"/>
      <c r="AF290" s="88"/>
      <c r="AG290" s="88"/>
      <c r="AH290" s="88"/>
      <c r="AI290" s="66"/>
      <c r="AJ290" s="176"/>
      <c r="AK290" s="182"/>
      <c r="AL290" s="182"/>
      <c r="AM290" s="182"/>
      <c r="AN290" s="182"/>
      <c r="AO290" s="182"/>
      <c r="AP290" s="182"/>
      <c r="AQ290" s="182"/>
      <c r="AR290" s="182"/>
      <c r="AS290" s="182"/>
    </row>
    <row r="291" ht="20.25" customHeight="1">
      <c r="A291" s="176"/>
      <c r="B291" s="639"/>
      <c r="H291" s="78"/>
      <c r="I291" s="706"/>
      <c r="J291" s="707"/>
      <c r="K291" s="639"/>
      <c r="P291" s="78"/>
      <c r="Q291" s="176"/>
      <c r="R291" s="706"/>
      <c r="S291" s="707"/>
      <c r="T291" s="176"/>
      <c r="U291" s="639"/>
      <c r="AA291" s="78"/>
      <c r="AB291" s="706"/>
      <c r="AC291" s="707"/>
      <c r="AD291" s="639"/>
      <c r="AI291" s="78"/>
      <c r="AJ291" s="176"/>
      <c r="AK291" s="182"/>
      <c r="AL291" s="182"/>
      <c r="AM291" s="182"/>
      <c r="AN291" s="182"/>
      <c r="AO291" s="182"/>
      <c r="AP291" s="182"/>
      <c r="AQ291" s="182"/>
      <c r="AR291" s="182"/>
      <c r="AS291" s="182"/>
    </row>
    <row r="292" ht="20.25" customHeight="1">
      <c r="A292" s="176"/>
      <c r="B292" s="339"/>
      <c r="C292" s="176"/>
      <c r="D292" s="725" t="str">
        <f>'R08賦集'!C91</f>
        <v>渋谷 悦子</v>
      </c>
      <c r="E292" s="109"/>
      <c r="F292" s="726" t="s">
        <v>537</v>
      </c>
      <c r="H292" s="727"/>
      <c r="I292" s="706"/>
      <c r="J292" s="707"/>
      <c r="K292" s="339"/>
      <c r="L292" s="725" t="str">
        <f>D292</f>
        <v>渋谷 悦子</v>
      </c>
      <c r="M292" s="109"/>
      <c r="N292" s="726" t="s">
        <v>537</v>
      </c>
      <c r="P292" s="727"/>
      <c r="Q292" s="176"/>
      <c r="R292" s="706"/>
      <c r="S292" s="707"/>
      <c r="T292" s="176"/>
      <c r="U292" s="339"/>
      <c r="V292" s="176"/>
      <c r="W292" s="725" t="str">
        <f>'R08賦集'!C115</f>
        <v>（株）MIYASHO</v>
      </c>
      <c r="X292" s="109"/>
      <c r="Y292" s="726" t="s">
        <v>537</v>
      </c>
      <c r="AA292" s="727"/>
      <c r="AB292" s="706"/>
      <c r="AC292" s="707"/>
      <c r="AD292" s="339"/>
      <c r="AE292" s="725" t="str">
        <f>W292</f>
        <v>（株）MIYASHO</v>
      </c>
      <c r="AF292" s="109"/>
      <c r="AG292" s="726" t="s">
        <v>537</v>
      </c>
      <c r="AI292" s="727"/>
      <c r="AJ292" s="176"/>
      <c r="AK292" s="182"/>
      <c r="AL292" s="182"/>
      <c r="AM292" s="182"/>
      <c r="AN292" s="182"/>
      <c r="AO292" s="182"/>
      <c r="AP292" s="182"/>
      <c r="AQ292" s="182"/>
      <c r="AR292" s="182"/>
      <c r="AS292" s="182"/>
    </row>
    <row r="293" ht="20.25" customHeight="1">
      <c r="A293" s="176"/>
      <c r="B293" s="339"/>
      <c r="C293" s="176"/>
      <c r="D293" s="519"/>
      <c r="E293" s="519"/>
      <c r="F293" s="731"/>
      <c r="G293" s="519"/>
      <c r="H293" s="727"/>
      <c r="I293" s="706"/>
      <c r="J293" s="707"/>
      <c r="K293" s="339"/>
      <c r="L293" s="176"/>
      <c r="M293" s="176"/>
      <c r="N293" s="177"/>
      <c r="O293" s="176"/>
      <c r="P293" s="727"/>
      <c r="Q293" s="176"/>
      <c r="R293" s="706"/>
      <c r="S293" s="707"/>
      <c r="T293" s="176"/>
      <c r="U293" s="339"/>
      <c r="V293" s="176"/>
      <c r="W293" s="519"/>
      <c r="X293" s="519"/>
      <c r="Y293" s="731"/>
      <c r="Z293" s="519"/>
      <c r="AA293" s="727"/>
      <c r="AB293" s="706"/>
      <c r="AC293" s="707"/>
      <c r="AD293" s="339"/>
      <c r="AE293" s="176"/>
      <c r="AF293" s="176"/>
      <c r="AG293" s="177"/>
      <c r="AH293" s="176"/>
      <c r="AI293" s="727"/>
      <c r="AJ293" s="176"/>
      <c r="AK293" s="182"/>
      <c r="AL293" s="182"/>
      <c r="AM293" s="182"/>
      <c r="AN293" s="182"/>
      <c r="AO293" s="182"/>
      <c r="AP293" s="182"/>
      <c r="AQ293" s="182"/>
      <c r="AR293" s="182"/>
      <c r="AS293" s="182"/>
    </row>
    <row r="294" ht="20.25" customHeight="1">
      <c r="A294" s="176"/>
      <c r="B294" s="339"/>
      <c r="C294" s="176"/>
      <c r="D294" s="735" t="s">
        <v>345</v>
      </c>
      <c r="E294" s="736" t="str">
        <f>'R08賦集'!Q91</f>
        <v>1,520</v>
      </c>
      <c r="F294" s="737" t="s">
        <v>706</v>
      </c>
      <c r="G294" s="176"/>
      <c r="H294" s="727"/>
      <c r="I294" s="706"/>
      <c r="J294" s="707"/>
      <c r="K294" s="339"/>
      <c r="L294" s="176"/>
      <c r="M294" s="176"/>
      <c r="N294" s="177"/>
      <c r="O294" s="176"/>
      <c r="P294" s="727"/>
      <c r="Q294" s="176"/>
      <c r="R294" s="706"/>
      <c r="S294" s="707"/>
      <c r="T294" s="176"/>
      <c r="U294" s="339"/>
      <c r="V294" s="176"/>
      <c r="W294" s="735" t="s">
        <v>345</v>
      </c>
      <c r="X294" s="736" t="str">
        <f>'R08賦集'!Q115</f>
        <v>16,990</v>
      </c>
      <c r="Y294" s="737" t="s">
        <v>706</v>
      </c>
      <c r="Z294" s="176"/>
      <c r="AA294" s="727"/>
      <c r="AB294" s="706"/>
      <c r="AC294" s="707"/>
      <c r="AD294" s="339"/>
      <c r="AE294" s="176"/>
      <c r="AF294" s="176"/>
      <c r="AG294" s="177"/>
      <c r="AH294" s="176"/>
      <c r="AI294" s="727"/>
      <c r="AJ294" s="176"/>
      <c r="AK294" s="182"/>
      <c r="AL294" s="182"/>
      <c r="AM294" s="182"/>
      <c r="AN294" s="182"/>
      <c r="AO294" s="182"/>
      <c r="AP294" s="182"/>
      <c r="AQ294" s="182"/>
      <c r="AR294" s="182"/>
      <c r="AS294" s="182"/>
    </row>
    <row r="295" ht="20.25" customHeight="1">
      <c r="A295" s="176"/>
      <c r="B295" s="339"/>
      <c r="C295" s="176"/>
      <c r="D295" s="735" t="s">
        <v>707</v>
      </c>
      <c r="E295" s="736" t="str">
        <f>'R08賦集'!S91</f>
        <v>2,980</v>
      </c>
      <c r="F295" s="737" t="s">
        <v>706</v>
      </c>
      <c r="G295" s="176"/>
      <c r="H295" s="727"/>
      <c r="I295" s="706"/>
      <c r="J295" s="707"/>
      <c r="K295" s="339"/>
      <c r="L295" s="176"/>
      <c r="M295" s="176"/>
      <c r="N295" s="177"/>
      <c r="O295" s="176"/>
      <c r="P295" s="727"/>
      <c r="Q295" s="176"/>
      <c r="R295" s="706"/>
      <c r="S295" s="707"/>
      <c r="T295" s="176"/>
      <c r="U295" s="339"/>
      <c r="V295" s="176"/>
      <c r="W295" s="735" t="s">
        <v>707</v>
      </c>
      <c r="X295" s="736" t="str">
        <f>'R08賦集'!S115</f>
        <v>41,900</v>
      </c>
      <c r="Y295" s="737" t="s">
        <v>706</v>
      </c>
      <c r="Z295" s="176"/>
      <c r="AA295" s="727"/>
      <c r="AB295" s="706"/>
      <c r="AC295" s="707"/>
      <c r="AD295" s="339"/>
      <c r="AE295" s="176"/>
      <c r="AF295" s="176"/>
      <c r="AG295" s="177"/>
      <c r="AH295" s="176"/>
      <c r="AI295" s="727"/>
      <c r="AJ295" s="176"/>
      <c r="AK295" s="182"/>
      <c r="AL295" s="182"/>
      <c r="AM295" s="182"/>
      <c r="AN295" s="182"/>
      <c r="AO295" s="182"/>
      <c r="AP295" s="182"/>
      <c r="AQ295" s="182"/>
      <c r="AR295" s="182"/>
      <c r="AS295" s="182"/>
    </row>
    <row r="296" ht="20.25" customHeight="1">
      <c r="A296" s="176"/>
      <c r="B296" s="339"/>
      <c r="C296" s="176"/>
      <c r="D296" s="735" t="s">
        <v>708</v>
      </c>
      <c r="E296" s="739" t="str">
        <f>'R08賦集'!W91</f>
        <v>7,690</v>
      </c>
      <c r="F296" s="737" t="s">
        <v>706</v>
      </c>
      <c r="G296" s="176"/>
      <c r="H296" s="727"/>
      <c r="I296" s="706"/>
      <c r="J296" s="707"/>
      <c r="K296" s="339"/>
      <c r="L296" s="740" t="s">
        <v>709</v>
      </c>
      <c r="M296" s="741" t="str">
        <f>E297</f>
        <v>12,190</v>
      </c>
      <c r="N296" s="742" t="s">
        <v>706</v>
      </c>
      <c r="O296" s="109"/>
      <c r="P296" s="743"/>
      <c r="Q296" s="176"/>
      <c r="R296" s="706"/>
      <c r="S296" s="707"/>
      <c r="T296" s="176"/>
      <c r="U296" s="339"/>
      <c r="V296" s="176"/>
      <c r="W296" s="735" t="s">
        <v>708</v>
      </c>
      <c r="X296" s="739" t="str">
        <f>'R08賦集'!W115</f>
        <v>35,000</v>
      </c>
      <c r="Y296" s="737" t="s">
        <v>706</v>
      </c>
      <c r="Z296" s="176"/>
      <c r="AA296" s="727"/>
      <c r="AB296" s="706"/>
      <c r="AC296" s="707"/>
      <c r="AD296" s="339"/>
      <c r="AE296" s="740" t="s">
        <v>709</v>
      </c>
      <c r="AF296" s="741" t="str">
        <f>X297</f>
        <v>93,890</v>
      </c>
      <c r="AG296" s="742" t="s">
        <v>706</v>
      </c>
      <c r="AH296" s="109"/>
      <c r="AI296" s="743"/>
      <c r="AJ296" s="176"/>
      <c r="AK296" s="182"/>
      <c r="AL296" s="182"/>
      <c r="AM296" s="182"/>
      <c r="AN296" s="182"/>
      <c r="AO296" s="182"/>
      <c r="AP296" s="182"/>
      <c r="AQ296" s="182"/>
      <c r="AR296" s="182"/>
      <c r="AS296" s="182"/>
    </row>
    <row r="297" ht="20.25" customHeight="1">
      <c r="A297" s="176"/>
      <c r="B297" s="339"/>
      <c r="C297" s="176"/>
      <c r="D297" s="735" t="s">
        <v>710</v>
      </c>
      <c r="E297" s="744" t="str">
        <f>'R08賦集'!X91</f>
        <v>12,190</v>
      </c>
      <c r="F297" s="737" t="s">
        <v>706</v>
      </c>
      <c r="G297" s="176"/>
      <c r="H297" s="727"/>
      <c r="I297" s="706"/>
      <c r="J297" s="707"/>
      <c r="K297" s="339"/>
      <c r="L297" s="176"/>
      <c r="M297" s="176"/>
      <c r="N297" s="177"/>
      <c r="O297" s="176"/>
      <c r="P297" s="727"/>
      <c r="Q297" s="176"/>
      <c r="R297" s="706"/>
      <c r="S297" s="707"/>
      <c r="T297" s="176"/>
      <c r="U297" s="339"/>
      <c r="V297" s="176"/>
      <c r="W297" s="735" t="s">
        <v>710</v>
      </c>
      <c r="X297" s="744" t="str">
        <f>'R08賦集'!X115</f>
        <v>93,890</v>
      </c>
      <c r="Y297" s="737" t="s">
        <v>706</v>
      </c>
      <c r="Z297" s="176"/>
      <c r="AA297" s="727"/>
      <c r="AB297" s="706"/>
      <c r="AC297" s="707"/>
      <c r="AD297" s="339"/>
      <c r="AE297" s="176"/>
      <c r="AF297" s="176"/>
      <c r="AG297" s="177"/>
      <c r="AH297" s="176"/>
      <c r="AI297" s="727"/>
      <c r="AJ297" s="176"/>
      <c r="AK297" s="182"/>
      <c r="AL297" s="182"/>
      <c r="AM297" s="182"/>
      <c r="AN297" s="182"/>
      <c r="AO297" s="182"/>
      <c r="AP297" s="182"/>
      <c r="AQ297" s="182"/>
      <c r="AR297" s="182"/>
      <c r="AS297" s="182"/>
    </row>
    <row r="298" ht="20.25" customHeight="1">
      <c r="A298" s="176"/>
      <c r="B298" s="339"/>
      <c r="C298" s="745" t="str">
        <f>$AP$2</f>
        <v>　上記金額を令和08年度の賦課金として、令和08年４月末日迄に納入願います。</v>
      </c>
      <c r="G298" s="176"/>
      <c r="H298" s="727"/>
      <c r="I298" s="706"/>
      <c r="J298" s="707"/>
      <c r="K298" s="339"/>
      <c r="L298" s="745" t="str">
        <f>$AQ$2</f>
        <v>　上記金額を令和08年度の賦課金として領収いたしました。</v>
      </c>
      <c r="P298" s="727"/>
      <c r="Q298" s="176"/>
      <c r="R298" s="706"/>
      <c r="S298" s="707"/>
      <c r="T298" s="176"/>
      <c r="U298" s="339"/>
      <c r="V298" s="745" t="str">
        <f>$AP$2</f>
        <v>　上記金額を令和08年度の賦課金として、令和08年４月末日迄に納入願います。</v>
      </c>
      <c r="Z298" s="176"/>
      <c r="AA298" s="727"/>
      <c r="AB298" s="706"/>
      <c r="AC298" s="707"/>
      <c r="AD298" s="339"/>
      <c r="AE298" s="745" t="str">
        <f>$AQ$2</f>
        <v>　上記金額を令和08年度の賦課金として領収いたしました。</v>
      </c>
      <c r="AI298" s="727"/>
      <c r="AJ298" s="176"/>
      <c r="AK298" s="182"/>
      <c r="AL298" s="182"/>
      <c r="AM298" s="182"/>
      <c r="AN298" s="182"/>
      <c r="AO298" s="182"/>
      <c r="AP298" s="182"/>
      <c r="AQ298" s="182"/>
      <c r="AR298" s="182"/>
      <c r="AS298" s="182"/>
    </row>
    <row r="299" ht="20.25" customHeight="1">
      <c r="A299" s="176"/>
      <c r="B299" s="339"/>
      <c r="G299" s="176"/>
      <c r="H299" s="727"/>
      <c r="I299" s="706"/>
      <c r="J299" s="707"/>
      <c r="K299" s="339"/>
      <c r="P299" s="727"/>
      <c r="Q299" s="176"/>
      <c r="R299" s="706"/>
      <c r="S299" s="707"/>
      <c r="T299" s="176"/>
      <c r="U299" s="339"/>
      <c r="Z299" s="176"/>
      <c r="AA299" s="727"/>
      <c r="AB299" s="706"/>
      <c r="AC299" s="707"/>
      <c r="AD299" s="339"/>
      <c r="AI299" s="727"/>
      <c r="AJ299" s="176"/>
      <c r="AK299" s="182"/>
      <c r="AL299" s="182"/>
      <c r="AM299" s="182"/>
      <c r="AN299" s="182"/>
      <c r="AO299" s="182"/>
      <c r="AP299" s="182"/>
      <c r="AQ299" s="182"/>
      <c r="AR299" s="182"/>
      <c r="AS299" s="182"/>
    </row>
    <row r="300" ht="20.25" customHeight="1">
      <c r="A300" s="176"/>
      <c r="B300" s="339"/>
      <c r="G300" s="176"/>
      <c r="H300" s="727"/>
      <c r="I300" s="706"/>
      <c r="J300" s="707"/>
      <c r="K300" s="339"/>
      <c r="P300" s="727"/>
      <c r="Q300" s="176"/>
      <c r="R300" s="706"/>
      <c r="S300" s="707"/>
      <c r="T300" s="176"/>
      <c r="U300" s="339"/>
      <c r="Z300" s="176"/>
      <c r="AA300" s="727"/>
      <c r="AB300" s="706"/>
      <c r="AC300" s="707"/>
      <c r="AD300" s="339"/>
      <c r="AI300" s="727"/>
      <c r="AJ300" s="176"/>
      <c r="AK300" s="182"/>
      <c r="AL300" s="182"/>
      <c r="AM300" s="182"/>
      <c r="AN300" s="182"/>
      <c r="AO300" s="182"/>
      <c r="AP300" s="182"/>
      <c r="AQ300" s="182"/>
      <c r="AR300" s="182"/>
      <c r="AS300" s="182"/>
    </row>
    <row r="301" ht="20.25" customHeight="1">
      <c r="A301" s="176"/>
      <c r="B301" s="339"/>
      <c r="G301" s="176"/>
      <c r="H301" s="727"/>
      <c r="I301" s="706"/>
      <c r="J301" s="707"/>
      <c r="K301" s="339"/>
      <c r="P301" s="727"/>
      <c r="Q301" s="176"/>
      <c r="R301" s="706"/>
      <c r="S301" s="707"/>
      <c r="T301" s="176"/>
      <c r="U301" s="339"/>
      <c r="Z301" s="176"/>
      <c r="AA301" s="727"/>
      <c r="AB301" s="706"/>
      <c r="AC301" s="707"/>
      <c r="AD301" s="339"/>
      <c r="AI301" s="727"/>
      <c r="AJ301" s="176"/>
      <c r="AK301" s="182"/>
      <c r="AL301" s="182"/>
      <c r="AM301" s="182"/>
      <c r="AN301" s="182"/>
      <c r="AO301" s="182"/>
      <c r="AP301" s="182"/>
      <c r="AQ301" s="182"/>
      <c r="AR301" s="182"/>
      <c r="AS301" s="182"/>
    </row>
    <row r="302" ht="20.25" customHeight="1">
      <c r="A302" s="176"/>
      <c r="B302" s="339"/>
      <c r="C302" s="746" t="str">
        <f>$AP$3</f>
        <v>令和08年　4　月　   日</v>
      </c>
      <c r="H302" s="747"/>
      <c r="I302" s="748"/>
      <c r="J302" s="749"/>
      <c r="K302" s="750"/>
      <c r="L302" s="726"/>
      <c r="P302" s="747"/>
      <c r="Q302" s="176"/>
      <c r="R302" s="706"/>
      <c r="S302" s="707"/>
      <c r="T302" s="176"/>
      <c r="U302" s="339"/>
      <c r="V302" s="746" t="str">
        <f>$AP$3</f>
        <v>令和08年　4　月　   日</v>
      </c>
      <c r="AA302" s="747"/>
      <c r="AB302" s="748"/>
      <c r="AC302" s="749"/>
      <c r="AD302" s="750"/>
      <c r="AE302" s="726"/>
      <c r="AI302" s="747"/>
      <c r="AJ302" s="176"/>
      <c r="AK302" s="182"/>
      <c r="AL302" s="182"/>
      <c r="AM302" s="182"/>
      <c r="AN302" s="182"/>
      <c r="AO302" s="182"/>
      <c r="AP302" s="182"/>
      <c r="AQ302" s="182"/>
      <c r="AR302" s="182"/>
      <c r="AS302" s="182"/>
    </row>
    <row r="303" ht="20.25" customHeight="1">
      <c r="A303" s="176"/>
      <c r="B303" s="752"/>
      <c r="C303" s="753" t="str">
        <f>$AN$2</f>
        <v>片岡農産組合長　久保田　要</v>
      </c>
      <c r="H303" s="754"/>
      <c r="I303" s="755"/>
      <c r="J303" s="756"/>
      <c r="K303" s="752"/>
      <c r="L303" s="753" t="s">
        <v>711</v>
      </c>
      <c r="P303" s="757"/>
      <c r="Q303" s="176"/>
      <c r="R303" s="706"/>
      <c r="S303" s="707"/>
      <c r="T303" s="751"/>
      <c r="U303" s="752"/>
      <c r="V303" s="753" t="s">
        <v>711</v>
      </c>
      <c r="AA303" s="754"/>
      <c r="AB303" s="755"/>
      <c r="AC303" s="756"/>
      <c r="AD303" s="752"/>
      <c r="AE303" s="753" t="s">
        <v>711</v>
      </c>
      <c r="AI303" s="757"/>
      <c r="AJ303" s="176"/>
      <c r="AK303" s="182"/>
      <c r="AL303" s="182"/>
      <c r="AM303" s="182"/>
      <c r="AN303" s="182"/>
      <c r="AO303" s="182"/>
      <c r="AP303" s="182"/>
      <c r="AQ303" s="182"/>
      <c r="AR303" s="182"/>
      <c r="AS303" s="182"/>
    </row>
    <row r="304" ht="20.25" customHeight="1">
      <c r="A304" s="176"/>
      <c r="B304" s="752"/>
      <c r="H304" s="754"/>
      <c r="I304" s="755"/>
      <c r="J304" s="756"/>
      <c r="K304" s="752"/>
      <c r="P304" s="757"/>
      <c r="Q304" s="176"/>
      <c r="R304" s="706"/>
      <c r="S304" s="707"/>
      <c r="T304" s="751"/>
      <c r="U304" s="752"/>
      <c r="AA304" s="754"/>
      <c r="AB304" s="755"/>
      <c r="AC304" s="756"/>
      <c r="AD304" s="752"/>
      <c r="AI304" s="757"/>
      <c r="AJ304" s="176"/>
      <c r="AK304" s="182"/>
      <c r="AL304" s="182"/>
      <c r="AM304" s="182"/>
      <c r="AN304" s="182"/>
      <c r="AO304" s="182"/>
      <c r="AP304" s="182"/>
      <c r="AQ304" s="182"/>
      <c r="AR304" s="182"/>
      <c r="AS304" s="182"/>
    </row>
    <row r="305" ht="20.25" customHeight="1">
      <c r="A305" s="176"/>
      <c r="B305" s="496"/>
      <c r="C305" s="497"/>
      <c r="D305" s="497"/>
      <c r="E305" s="497"/>
      <c r="F305" s="758"/>
      <c r="G305" s="497"/>
      <c r="H305" s="759"/>
      <c r="I305" s="706"/>
      <c r="J305" s="707"/>
      <c r="K305" s="496"/>
      <c r="L305" s="497"/>
      <c r="M305" s="497"/>
      <c r="N305" s="758"/>
      <c r="O305" s="497"/>
      <c r="P305" s="759"/>
      <c r="Q305" s="176"/>
      <c r="R305" s="706"/>
      <c r="S305" s="707"/>
      <c r="T305" s="176"/>
      <c r="U305" s="496"/>
      <c r="V305" s="497"/>
      <c r="W305" s="497"/>
      <c r="X305" s="497"/>
      <c r="Y305" s="758"/>
      <c r="Z305" s="497"/>
      <c r="AA305" s="759"/>
      <c r="AB305" s="706"/>
      <c r="AC305" s="707"/>
      <c r="AD305" s="496"/>
      <c r="AE305" s="497"/>
      <c r="AF305" s="497"/>
      <c r="AG305" s="758"/>
      <c r="AH305" s="497"/>
      <c r="AI305" s="759"/>
      <c r="AJ305" s="176"/>
      <c r="AK305" s="182"/>
      <c r="AL305" s="182"/>
      <c r="AM305" s="182"/>
      <c r="AN305" s="182"/>
      <c r="AO305" s="182"/>
      <c r="AP305" s="182"/>
      <c r="AQ305" s="182"/>
      <c r="AR305" s="182"/>
      <c r="AS305" s="182"/>
    </row>
    <row r="306" ht="28.5" customHeight="1">
      <c r="A306" s="176"/>
      <c r="B306" s="497"/>
      <c r="C306" s="497"/>
      <c r="D306" s="497"/>
      <c r="E306" s="497"/>
      <c r="F306" s="758"/>
      <c r="G306" s="497"/>
      <c r="H306" s="497"/>
      <c r="I306" s="760"/>
      <c r="J306" s="761"/>
      <c r="K306" s="497"/>
      <c r="L306" s="497"/>
      <c r="M306" s="497"/>
      <c r="N306" s="758"/>
      <c r="O306" s="497"/>
      <c r="P306" s="497"/>
      <c r="Q306" s="176"/>
      <c r="R306" s="706"/>
      <c r="S306" s="707"/>
      <c r="T306" s="176"/>
      <c r="U306" s="497"/>
      <c r="V306" s="497"/>
      <c r="W306" s="497"/>
      <c r="X306" s="497"/>
      <c r="Y306" s="758"/>
      <c r="Z306" s="497"/>
      <c r="AA306" s="497"/>
      <c r="AB306" s="760"/>
      <c r="AC306" s="761"/>
      <c r="AD306" s="497"/>
      <c r="AE306" s="497"/>
      <c r="AF306" s="497"/>
      <c r="AG306" s="758"/>
      <c r="AH306" s="497"/>
      <c r="AI306" s="497"/>
      <c r="AJ306" s="176"/>
      <c r="AK306" s="182"/>
      <c r="AL306" s="182"/>
      <c r="AM306" s="182"/>
      <c r="AN306" s="182"/>
      <c r="AO306" s="182"/>
      <c r="AP306" s="182"/>
      <c r="AQ306" s="182"/>
      <c r="AR306" s="182"/>
      <c r="AS306" s="182"/>
    </row>
    <row r="307" ht="28.5" customHeight="1">
      <c r="A307" s="176"/>
      <c r="B307" s="176"/>
      <c r="C307" s="176"/>
      <c r="D307" s="176"/>
      <c r="E307" s="176"/>
      <c r="F307" s="177"/>
      <c r="G307" s="176"/>
      <c r="H307" s="176"/>
      <c r="I307" s="706"/>
      <c r="J307" s="707"/>
      <c r="K307" s="176"/>
      <c r="L307" s="176"/>
      <c r="M307" s="176"/>
      <c r="N307" s="177"/>
      <c r="O307" s="176"/>
      <c r="P307" s="176"/>
      <c r="Q307" s="176"/>
      <c r="R307" s="706"/>
      <c r="S307" s="707"/>
      <c r="T307" s="176"/>
      <c r="U307" s="176"/>
      <c r="V307" s="176"/>
      <c r="W307" s="176"/>
      <c r="X307" s="176"/>
      <c r="Y307" s="177"/>
      <c r="Z307" s="176"/>
      <c r="AA307" s="176"/>
      <c r="AB307" s="706"/>
      <c r="AC307" s="707"/>
      <c r="AD307" s="176"/>
      <c r="AE307" s="176"/>
      <c r="AF307" s="176"/>
      <c r="AG307" s="177"/>
      <c r="AH307" s="176"/>
      <c r="AI307" s="176"/>
      <c r="AJ307" s="176"/>
      <c r="AK307" s="182"/>
      <c r="AL307" s="182"/>
      <c r="AM307" s="182"/>
      <c r="AN307" s="182"/>
      <c r="AO307" s="182"/>
      <c r="AP307" s="182"/>
      <c r="AQ307" s="182"/>
      <c r="AR307" s="182"/>
      <c r="AS307" s="182"/>
    </row>
    <row r="308" ht="20.25" customHeight="1">
      <c r="A308" s="176"/>
      <c r="B308" s="713" t="str">
        <f>IF(E315&lt;=0,$AL$2,$AL$1)</f>
        <v>道水割及び取水賦課金請求書</v>
      </c>
      <c r="C308" s="88"/>
      <c r="D308" s="88"/>
      <c r="E308" s="88"/>
      <c r="F308" s="88"/>
      <c r="G308" s="88"/>
      <c r="H308" s="66"/>
      <c r="I308" s="714"/>
      <c r="J308" s="707"/>
      <c r="K308" s="715" t="str">
        <f>IF(E315&lt;=0,$AL$4,$AL$3)</f>
        <v>道水割出不足金及び取水賦課金領収書</v>
      </c>
      <c r="L308" s="88"/>
      <c r="M308" s="88"/>
      <c r="N308" s="88"/>
      <c r="O308" s="88"/>
      <c r="P308" s="66"/>
      <c r="Q308" s="176"/>
      <c r="R308" s="706"/>
      <c r="S308" s="707"/>
      <c r="T308" s="176"/>
      <c r="U308" s="713" t="str">
        <f>IF(X315&lt;=0,$AL$2,$AL$1)</f>
        <v>道水割及び取水賦課金支払書</v>
      </c>
      <c r="V308" s="88"/>
      <c r="W308" s="88"/>
      <c r="X308" s="88"/>
      <c r="Y308" s="88"/>
      <c r="Z308" s="88"/>
      <c r="AA308" s="66"/>
      <c r="AB308" s="714"/>
      <c r="AC308" s="707"/>
      <c r="AD308" s="715" t="str">
        <f>IF(X315&lt;=0,$AL$4,$AL$3)</f>
        <v>道水割出不足金及び取水賦課金支払確認書</v>
      </c>
      <c r="AE308" s="88"/>
      <c r="AF308" s="88"/>
      <c r="AG308" s="88"/>
      <c r="AH308" s="88"/>
      <c r="AI308" s="66"/>
      <c r="AJ308" s="176"/>
      <c r="AK308" s="182"/>
      <c r="AL308" s="182"/>
      <c r="AM308" s="182"/>
      <c r="AN308" s="182"/>
      <c r="AO308" s="182"/>
      <c r="AP308" s="182"/>
      <c r="AQ308" s="182"/>
      <c r="AR308" s="182"/>
      <c r="AS308" s="182"/>
    </row>
    <row r="309" ht="20.25" customHeight="1">
      <c r="A309" s="176"/>
      <c r="B309" s="639"/>
      <c r="H309" s="78"/>
      <c r="I309" s="706"/>
      <c r="J309" s="707"/>
      <c r="K309" s="639"/>
      <c r="P309" s="78"/>
      <c r="Q309" s="176"/>
      <c r="R309" s="706"/>
      <c r="S309" s="707"/>
      <c r="T309" s="176"/>
      <c r="U309" s="639"/>
      <c r="AA309" s="78"/>
      <c r="AB309" s="706"/>
      <c r="AC309" s="707"/>
      <c r="AD309" s="639"/>
      <c r="AI309" s="78"/>
      <c r="AJ309" s="176"/>
      <c r="AK309" s="182"/>
      <c r="AL309" s="182"/>
      <c r="AM309" s="182"/>
      <c r="AN309" s="182"/>
      <c r="AO309" s="182"/>
      <c r="AP309" s="182"/>
      <c r="AQ309" s="182"/>
      <c r="AR309" s="182"/>
      <c r="AS309" s="182"/>
    </row>
    <row r="310" ht="20.25" customHeight="1">
      <c r="A310" s="176"/>
      <c r="B310" s="339"/>
      <c r="C310" s="176"/>
      <c r="D310" s="725" t="str">
        <f>'R08賦集'!C92</f>
        <v>渋谷 和男</v>
      </c>
      <c r="E310" s="109"/>
      <c r="F310" s="726" t="s">
        <v>537</v>
      </c>
      <c r="H310" s="727"/>
      <c r="I310" s="706"/>
      <c r="J310" s="707"/>
      <c r="K310" s="339"/>
      <c r="L310" s="725" t="str">
        <f>D310</f>
        <v>渋谷 和男</v>
      </c>
      <c r="M310" s="109"/>
      <c r="N310" s="726" t="s">
        <v>537</v>
      </c>
      <c r="P310" s="727"/>
      <c r="Q310" s="176"/>
      <c r="R310" s="706"/>
      <c r="S310" s="707"/>
      <c r="T310" s="176"/>
      <c r="U310" s="339"/>
      <c r="V310" s="176"/>
      <c r="W310" s="725" t="str">
        <f>'R08賦集'!C116</f>
        <v>小巻菊江</v>
      </c>
      <c r="X310" s="109"/>
      <c r="Y310" s="726" t="s">
        <v>537</v>
      </c>
      <c r="AA310" s="727"/>
      <c r="AB310" s="706"/>
      <c r="AC310" s="707"/>
      <c r="AD310" s="339"/>
      <c r="AE310" s="725" t="str">
        <f>W310</f>
        <v>小巻菊江</v>
      </c>
      <c r="AF310" s="109"/>
      <c r="AG310" s="726" t="s">
        <v>537</v>
      </c>
      <c r="AI310" s="727"/>
      <c r="AJ310" s="176"/>
      <c r="AK310" s="182"/>
      <c r="AL310" s="182"/>
      <c r="AM310" s="182"/>
      <c r="AN310" s="182"/>
      <c r="AO310" s="182"/>
      <c r="AP310" s="182"/>
      <c r="AQ310" s="182"/>
      <c r="AR310" s="182"/>
      <c r="AS310" s="182"/>
    </row>
    <row r="311" ht="20.25" customHeight="1">
      <c r="A311" s="176"/>
      <c r="B311" s="339"/>
      <c r="C311" s="176"/>
      <c r="D311" s="519"/>
      <c r="E311" s="519"/>
      <c r="F311" s="731"/>
      <c r="G311" s="519"/>
      <c r="H311" s="727"/>
      <c r="I311" s="706"/>
      <c r="J311" s="707"/>
      <c r="K311" s="339"/>
      <c r="L311" s="176"/>
      <c r="M311" s="176"/>
      <c r="N311" s="177"/>
      <c r="O311" s="176"/>
      <c r="P311" s="727"/>
      <c r="Q311" s="176"/>
      <c r="R311" s="706"/>
      <c r="S311" s="707"/>
      <c r="T311" s="176"/>
      <c r="U311" s="339"/>
      <c r="V311" s="176"/>
      <c r="W311" s="519"/>
      <c r="X311" s="519"/>
      <c r="Y311" s="731"/>
      <c r="Z311" s="519"/>
      <c r="AA311" s="727"/>
      <c r="AB311" s="706"/>
      <c r="AC311" s="707"/>
      <c r="AD311" s="339"/>
      <c r="AE311" s="176"/>
      <c r="AF311" s="176"/>
      <c r="AG311" s="177"/>
      <c r="AH311" s="176"/>
      <c r="AI311" s="727"/>
      <c r="AJ311" s="176"/>
      <c r="AK311" s="182"/>
      <c r="AL311" s="182"/>
      <c r="AM311" s="182"/>
      <c r="AN311" s="182"/>
      <c r="AO311" s="182"/>
      <c r="AP311" s="182"/>
      <c r="AQ311" s="182"/>
      <c r="AR311" s="182"/>
      <c r="AS311" s="182"/>
    </row>
    <row r="312" ht="20.25" customHeight="1">
      <c r="A312" s="176"/>
      <c r="B312" s="339"/>
      <c r="C312" s="176"/>
      <c r="D312" s="735" t="s">
        <v>345</v>
      </c>
      <c r="E312" s="736" t="str">
        <f>'R08賦集'!Q92</f>
        <v>0</v>
      </c>
      <c r="F312" s="737" t="s">
        <v>706</v>
      </c>
      <c r="G312" s="176"/>
      <c r="H312" s="727"/>
      <c r="I312" s="706"/>
      <c r="J312" s="707"/>
      <c r="K312" s="339"/>
      <c r="L312" s="176"/>
      <c r="M312" s="176"/>
      <c r="N312" s="177"/>
      <c r="O312" s="176"/>
      <c r="P312" s="727"/>
      <c r="Q312" s="176"/>
      <c r="R312" s="706"/>
      <c r="S312" s="707"/>
      <c r="T312" s="176"/>
      <c r="U312" s="339"/>
      <c r="V312" s="176"/>
      <c r="W312" s="735" t="s">
        <v>345</v>
      </c>
      <c r="X312" s="736" t="str">
        <f>'R08賦集'!Q116</f>
        <v>0</v>
      </c>
      <c r="Y312" s="737" t="s">
        <v>706</v>
      </c>
      <c r="Z312" s="176"/>
      <c r="AA312" s="727"/>
      <c r="AB312" s="706"/>
      <c r="AC312" s="707"/>
      <c r="AD312" s="339"/>
      <c r="AE312" s="176"/>
      <c r="AF312" s="176"/>
      <c r="AG312" s="177"/>
      <c r="AH312" s="176"/>
      <c r="AI312" s="727"/>
      <c r="AJ312" s="176"/>
      <c r="AK312" s="182"/>
      <c r="AL312" s="182"/>
      <c r="AM312" s="182"/>
      <c r="AN312" s="182"/>
      <c r="AO312" s="182"/>
      <c r="AP312" s="182"/>
      <c r="AQ312" s="182"/>
      <c r="AR312" s="182"/>
      <c r="AS312" s="182"/>
    </row>
    <row r="313" ht="20.25" customHeight="1">
      <c r="A313" s="176"/>
      <c r="B313" s="339"/>
      <c r="C313" s="176"/>
      <c r="D313" s="735" t="s">
        <v>707</v>
      </c>
      <c r="E313" s="736" t="str">
        <f>'R08賦集'!S92</f>
        <v>0</v>
      </c>
      <c r="F313" s="737" t="s">
        <v>706</v>
      </c>
      <c r="G313" s="176"/>
      <c r="H313" s="727"/>
      <c r="I313" s="706"/>
      <c r="J313" s="707"/>
      <c r="K313" s="339"/>
      <c r="L313" s="176"/>
      <c r="M313" s="176"/>
      <c r="N313" s="177"/>
      <c r="O313" s="176"/>
      <c r="P313" s="727"/>
      <c r="Q313" s="176"/>
      <c r="R313" s="706"/>
      <c r="S313" s="707"/>
      <c r="T313" s="176"/>
      <c r="U313" s="339"/>
      <c r="V313" s="176"/>
      <c r="W313" s="735" t="s">
        <v>707</v>
      </c>
      <c r="X313" s="736" t="str">
        <f>'R08賦集'!S116</f>
        <v>0</v>
      </c>
      <c r="Y313" s="737" t="s">
        <v>706</v>
      </c>
      <c r="Z313" s="176"/>
      <c r="AA313" s="727"/>
      <c r="AB313" s="706"/>
      <c r="AC313" s="707"/>
      <c r="AD313" s="339"/>
      <c r="AE313" s="176"/>
      <c r="AF313" s="176"/>
      <c r="AG313" s="177"/>
      <c r="AH313" s="176"/>
      <c r="AI313" s="727"/>
      <c r="AJ313" s="176"/>
      <c r="AK313" s="182"/>
      <c r="AL313" s="182"/>
      <c r="AM313" s="182"/>
      <c r="AN313" s="182"/>
      <c r="AO313" s="182"/>
      <c r="AP313" s="182"/>
      <c r="AQ313" s="182"/>
      <c r="AR313" s="182"/>
      <c r="AS313" s="182"/>
    </row>
    <row r="314" ht="20.25" customHeight="1">
      <c r="A314" s="176"/>
      <c r="B314" s="339"/>
      <c r="C314" s="176"/>
      <c r="D314" s="735" t="s">
        <v>708</v>
      </c>
      <c r="E314" s="739" t="str">
        <f>'R08賦集'!W92</f>
        <v>500</v>
      </c>
      <c r="F314" s="737" t="s">
        <v>706</v>
      </c>
      <c r="G314" s="176"/>
      <c r="H314" s="727"/>
      <c r="I314" s="706"/>
      <c r="J314" s="707"/>
      <c r="K314" s="339"/>
      <c r="L314" s="740" t="s">
        <v>709</v>
      </c>
      <c r="M314" s="741" t="str">
        <f>E315</f>
        <v>500</v>
      </c>
      <c r="N314" s="742" t="s">
        <v>706</v>
      </c>
      <c r="O314" s="109"/>
      <c r="P314" s="743"/>
      <c r="Q314" s="176"/>
      <c r="R314" s="706"/>
      <c r="S314" s="707"/>
      <c r="T314" s="176"/>
      <c r="U314" s="339"/>
      <c r="V314" s="176"/>
      <c r="W314" s="735" t="s">
        <v>708</v>
      </c>
      <c r="X314" s="739" t="str">
        <f>'R08賦集'!W116</f>
        <v>0</v>
      </c>
      <c r="Y314" s="737" t="s">
        <v>706</v>
      </c>
      <c r="Z314" s="176"/>
      <c r="AA314" s="727"/>
      <c r="AB314" s="706"/>
      <c r="AC314" s="707"/>
      <c r="AD314" s="339"/>
      <c r="AE314" s="740" t="s">
        <v>709</v>
      </c>
      <c r="AF314" s="741" t="str">
        <f>X315</f>
        <v>0</v>
      </c>
      <c r="AG314" s="742" t="s">
        <v>706</v>
      </c>
      <c r="AH314" s="109"/>
      <c r="AI314" s="743"/>
      <c r="AJ314" s="176"/>
      <c r="AK314" s="182"/>
      <c r="AL314" s="182"/>
      <c r="AM314" s="182"/>
      <c r="AN314" s="182"/>
      <c r="AO314" s="182"/>
      <c r="AP314" s="182"/>
      <c r="AQ314" s="182"/>
      <c r="AR314" s="182"/>
      <c r="AS314" s="182"/>
    </row>
    <row r="315" ht="20.25" customHeight="1">
      <c r="A315" s="176"/>
      <c r="B315" s="339"/>
      <c r="C315" s="176"/>
      <c r="D315" s="735" t="s">
        <v>710</v>
      </c>
      <c r="E315" s="744" t="str">
        <f>'R08賦集'!X92</f>
        <v>500</v>
      </c>
      <c r="F315" s="737" t="s">
        <v>706</v>
      </c>
      <c r="G315" s="176"/>
      <c r="H315" s="727"/>
      <c r="I315" s="706"/>
      <c r="J315" s="707"/>
      <c r="K315" s="339"/>
      <c r="L315" s="176"/>
      <c r="M315" s="176"/>
      <c r="N315" s="177"/>
      <c r="O315" s="176"/>
      <c r="P315" s="727"/>
      <c r="Q315" s="176"/>
      <c r="R315" s="706"/>
      <c r="S315" s="707"/>
      <c r="T315" s="176"/>
      <c r="U315" s="339"/>
      <c r="V315" s="176"/>
      <c r="W315" s="735" t="s">
        <v>710</v>
      </c>
      <c r="X315" s="744" t="str">
        <f>'R08賦集'!X116</f>
        <v>0</v>
      </c>
      <c r="Y315" s="737" t="s">
        <v>706</v>
      </c>
      <c r="Z315" s="176"/>
      <c r="AA315" s="727"/>
      <c r="AB315" s="706"/>
      <c r="AC315" s="707"/>
      <c r="AD315" s="339"/>
      <c r="AE315" s="176"/>
      <c r="AF315" s="176"/>
      <c r="AG315" s="177"/>
      <c r="AH315" s="176"/>
      <c r="AI315" s="727"/>
      <c r="AJ315" s="176"/>
      <c r="AK315" s="182"/>
      <c r="AL315" s="182"/>
      <c r="AM315" s="182"/>
      <c r="AN315" s="182"/>
      <c r="AO315" s="182"/>
      <c r="AP315" s="182"/>
      <c r="AQ315" s="182"/>
      <c r="AR315" s="182"/>
      <c r="AS315" s="182"/>
    </row>
    <row r="316" ht="20.25" customHeight="1">
      <c r="A316" s="176"/>
      <c r="B316" s="339"/>
      <c r="C316" s="745" t="str">
        <f>$AP$2</f>
        <v>　上記金額を令和08年度の賦課金として、令和08年４月末日迄に納入願います。</v>
      </c>
      <c r="G316" s="176"/>
      <c r="H316" s="727"/>
      <c r="I316" s="706"/>
      <c r="J316" s="707"/>
      <c r="K316" s="339"/>
      <c r="L316" s="745" t="str">
        <f>$AQ$2</f>
        <v>　上記金額を令和08年度の賦課金として領収いたしました。</v>
      </c>
      <c r="P316" s="727"/>
      <c r="Q316" s="176"/>
      <c r="R316" s="706"/>
      <c r="S316" s="707"/>
      <c r="T316" s="176"/>
      <c r="U316" s="339"/>
      <c r="V316" s="745" t="str">
        <f>$AP$2</f>
        <v>　上記金額を令和08年度の賦課金として、令和08年４月末日迄に納入願います。</v>
      </c>
      <c r="Z316" s="176"/>
      <c r="AA316" s="727"/>
      <c r="AB316" s="706"/>
      <c r="AC316" s="707"/>
      <c r="AD316" s="339"/>
      <c r="AE316" s="745" t="str">
        <f>$AQ$2</f>
        <v>　上記金額を令和08年度の賦課金として領収いたしました。</v>
      </c>
      <c r="AI316" s="727"/>
      <c r="AJ316" s="176"/>
      <c r="AK316" s="182"/>
      <c r="AL316" s="182"/>
      <c r="AM316" s="182"/>
      <c r="AN316" s="182"/>
      <c r="AO316" s="182"/>
      <c r="AP316" s="182"/>
      <c r="AQ316" s="182"/>
      <c r="AR316" s="182"/>
      <c r="AS316" s="182"/>
    </row>
    <row r="317" ht="20.25" customHeight="1">
      <c r="A317" s="176"/>
      <c r="B317" s="339"/>
      <c r="G317" s="176"/>
      <c r="H317" s="727"/>
      <c r="I317" s="706"/>
      <c r="J317" s="707"/>
      <c r="K317" s="339"/>
      <c r="P317" s="727"/>
      <c r="Q317" s="176"/>
      <c r="R317" s="706"/>
      <c r="S317" s="707"/>
      <c r="T317" s="176"/>
      <c r="U317" s="339"/>
      <c r="Z317" s="176"/>
      <c r="AA317" s="727"/>
      <c r="AB317" s="706"/>
      <c r="AC317" s="707"/>
      <c r="AD317" s="339"/>
      <c r="AI317" s="727"/>
      <c r="AJ317" s="176"/>
      <c r="AK317" s="182"/>
      <c r="AL317" s="182"/>
      <c r="AM317" s="182"/>
      <c r="AN317" s="182"/>
      <c r="AO317" s="182"/>
      <c r="AP317" s="182"/>
      <c r="AQ317" s="182"/>
      <c r="AR317" s="182"/>
      <c r="AS317" s="182"/>
    </row>
    <row r="318" ht="20.25" customHeight="1">
      <c r="A318" s="176"/>
      <c r="B318" s="339"/>
      <c r="G318" s="176"/>
      <c r="H318" s="727"/>
      <c r="I318" s="706"/>
      <c r="J318" s="707"/>
      <c r="K318" s="339"/>
      <c r="P318" s="727"/>
      <c r="Q318" s="176"/>
      <c r="R318" s="706"/>
      <c r="S318" s="707"/>
      <c r="T318" s="176"/>
      <c r="U318" s="339"/>
      <c r="Z318" s="176"/>
      <c r="AA318" s="727"/>
      <c r="AB318" s="706"/>
      <c r="AC318" s="707"/>
      <c r="AD318" s="339"/>
      <c r="AI318" s="727"/>
      <c r="AJ318" s="176"/>
      <c r="AK318" s="182"/>
      <c r="AL318" s="182"/>
      <c r="AM318" s="182"/>
      <c r="AN318" s="182"/>
      <c r="AO318" s="182"/>
      <c r="AP318" s="182"/>
      <c r="AQ318" s="182"/>
      <c r="AR318" s="182"/>
      <c r="AS318" s="182"/>
    </row>
    <row r="319" ht="20.25" customHeight="1">
      <c r="A319" s="176"/>
      <c r="B319" s="339"/>
      <c r="G319" s="176"/>
      <c r="H319" s="727"/>
      <c r="I319" s="706"/>
      <c r="J319" s="707"/>
      <c r="K319" s="339"/>
      <c r="P319" s="727"/>
      <c r="Q319" s="176"/>
      <c r="R319" s="706"/>
      <c r="S319" s="707"/>
      <c r="T319" s="176"/>
      <c r="U319" s="339"/>
      <c r="Z319" s="176"/>
      <c r="AA319" s="727"/>
      <c r="AB319" s="706"/>
      <c r="AC319" s="707"/>
      <c r="AD319" s="339"/>
      <c r="AI319" s="727"/>
      <c r="AJ319" s="176"/>
      <c r="AK319" s="182"/>
      <c r="AL319" s="182"/>
      <c r="AM319" s="182"/>
      <c r="AN319" s="182"/>
      <c r="AO319" s="182"/>
      <c r="AP319" s="182"/>
      <c r="AQ319" s="182"/>
      <c r="AR319" s="182"/>
      <c r="AS319" s="182"/>
    </row>
    <row r="320" ht="20.25" customHeight="1">
      <c r="A320" s="176"/>
      <c r="B320" s="339"/>
      <c r="C320" s="746" t="str">
        <f>$AP$3</f>
        <v>令和08年　4　月　   日</v>
      </c>
      <c r="H320" s="747"/>
      <c r="I320" s="748"/>
      <c r="J320" s="749"/>
      <c r="K320" s="750"/>
      <c r="L320" s="726"/>
      <c r="P320" s="747"/>
      <c r="Q320" s="176"/>
      <c r="R320" s="706"/>
      <c r="S320" s="707"/>
      <c r="T320" s="176"/>
      <c r="U320" s="339"/>
      <c r="V320" s="746" t="str">
        <f>$AP$3</f>
        <v>令和08年　4　月　   日</v>
      </c>
      <c r="AA320" s="747"/>
      <c r="AB320" s="748"/>
      <c r="AC320" s="749"/>
      <c r="AD320" s="750"/>
      <c r="AE320" s="726"/>
      <c r="AI320" s="747"/>
      <c r="AJ320" s="176"/>
      <c r="AK320" s="182"/>
      <c r="AL320" s="182"/>
      <c r="AM320" s="182"/>
      <c r="AN320" s="182"/>
      <c r="AO320" s="182"/>
      <c r="AP320" s="182"/>
      <c r="AQ320" s="182"/>
      <c r="AR320" s="182"/>
      <c r="AS320" s="182"/>
    </row>
    <row r="321" ht="20.25" customHeight="1">
      <c r="A321" s="176"/>
      <c r="B321" s="752"/>
      <c r="C321" s="753" t="str">
        <f>$AN$2</f>
        <v>片岡農産組合長　久保田　要</v>
      </c>
      <c r="H321" s="754"/>
      <c r="I321" s="755"/>
      <c r="J321" s="756"/>
      <c r="K321" s="752"/>
      <c r="L321" s="753" t="s">
        <v>711</v>
      </c>
      <c r="P321" s="757"/>
      <c r="Q321" s="176"/>
      <c r="R321" s="706"/>
      <c r="S321" s="707"/>
      <c r="T321" s="751"/>
      <c r="U321" s="752"/>
      <c r="V321" s="753" t="s">
        <v>711</v>
      </c>
      <c r="AA321" s="754"/>
      <c r="AB321" s="755"/>
      <c r="AC321" s="756"/>
      <c r="AD321" s="752"/>
      <c r="AE321" s="753" t="s">
        <v>711</v>
      </c>
      <c r="AI321" s="757"/>
      <c r="AJ321" s="176"/>
      <c r="AK321" s="182"/>
      <c r="AL321" s="182"/>
      <c r="AM321" s="182"/>
      <c r="AN321" s="182"/>
      <c r="AO321" s="182"/>
      <c r="AP321" s="182"/>
      <c r="AQ321" s="182"/>
      <c r="AR321" s="182"/>
      <c r="AS321" s="182"/>
    </row>
    <row r="322" ht="20.25" customHeight="1">
      <c r="A322" s="176"/>
      <c r="B322" s="752"/>
      <c r="H322" s="754"/>
      <c r="I322" s="755"/>
      <c r="J322" s="756"/>
      <c r="K322" s="752"/>
      <c r="P322" s="757"/>
      <c r="Q322" s="176"/>
      <c r="R322" s="706"/>
      <c r="S322" s="707"/>
      <c r="T322" s="751"/>
      <c r="U322" s="752"/>
      <c r="AA322" s="754"/>
      <c r="AB322" s="755"/>
      <c r="AC322" s="756"/>
      <c r="AD322" s="752"/>
      <c r="AI322" s="757"/>
      <c r="AJ322" s="176"/>
      <c r="AK322" s="182"/>
      <c r="AL322" s="182"/>
      <c r="AM322" s="182"/>
      <c r="AN322" s="182"/>
      <c r="AO322" s="182"/>
      <c r="AP322" s="182"/>
      <c r="AQ322" s="182"/>
      <c r="AR322" s="182"/>
      <c r="AS322" s="182"/>
    </row>
    <row r="323" ht="20.25" customHeight="1">
      <c r="A323" s="176"/>
      <c r="B323" s="496"/>
      <c r="C323" s="497"/>
      <c r="D323" s="497"/>
      <c r="E323" s="497"/>
      <c r="F323" s="758"/>
      <c r="G323" s="497"/>
      <c r="H323" s="759"/>
      <c r="I323" s="706"/>
      <c r="J323" s="707"/>
      <c r="K323" s="496"/>
      <c r="L323" s="497"/>
      <c r="M323" s="497"/>
      <c r="N323" s="758"/>
      <c r="O323" s="497"/>
      <c r="P323" s="759"/>
      <c r="Q323" s="176"/>
      <c r="R323" s="706"/>
      <c r="S323" s="707"/>
      <c r="T323" s="176"/>
      <c r="U323" s="496"/>
      <c r="V323" s="497"/>
      <c r="W323" s="497"/>
      <c r="X323" s="497"/>
      <c r="Y323" s="758"/>
      <c r="Z323" s="497"/>
      <c r="AA323" s="759"/>
      <c r="AB323" s="706"/>
      <c r="AC323" s="707"/>
      <c r="AD323" s="496"/>
      <c r="AE323" s="497"/>
      <c r="AF323" s="497"/>
      <c r="AG323" s="758"/>
      <c r="AH323" s="497"/>
      <c r="AI323" s="759"/>
      <c r="AJ323" s="176"/>
      <c r="AK323" s="182"/>
      <c r="AL323" s="182"/>
      <c r="AM323" s="182"/>
      <c r="AN323" s="182"/>
      <c r="AO323" s="182"/>
      <c r="AP323" s="182"/>
      <c r="AQ323" s="182"/>
      <c r="AR323" s="182"/>
      <c r="AS323" s="182"/>
    </row>
    <row r="324" ht="26.25" customHeight="1">
      <c r="A324" s="176"/>
      <c r="B324" s="176"/>
      <c r="C324" s="176"/>
      <c r="D324" s="176"/>
      <c r="E324" s="176"/>
      <c r="F324" s="177"/>
      <c r="G324" s="176"/>
      <c r="H324" s="176"/>
      <c r="I324" s="176"/>
      <c r="J324" s="176"/>
      <c r="K324" s="176"/>
      <c r="L324" s="176"/>
      <c r="M324" s="176"/>
      <c r="N324" s="177"/>
      <c r="O324" s="176"/>
      <c r="P324" s="176"/>
      <c r="Q324" s="176"/>
      <c r="R324" s="706"/>
      <c r="S324" s="707"/>
      <c r="T324" s="176"/>
      <c r="U324" s="176"/>
      <c r="V324" s="176"/>
      <c r="W324" s="176"/>
      <c r="X324" s="176"/>
      <c r="Y324" s="177"/>
      <c r="Z324" s="176"/>
      <c r="AA324" s="176"/>
      <c r="AB324" s="176"/>
      <c r="AC324" s="176"/>
      <c r="AD324" s="176"/>
      <c r="AE324" s="176"/>
      <c r="AF324" s="176"/>
      <c r="AG324" s="177"/>
      <c r="AH324" s="176"/>
      <c r="AI324" s="176"/>
      <c r="AJ324" s="176"/>
      <c r="AK324" s="176"/>
      <c r="AL324" s="176"/>
      <c r="AM324" s="176"/>
      <c r="AN324" s="176"/>
      <c r="AO324" s="176"/>
      <c r="AP324" s="176"/>
      <c r="AQ324" s="176"/>
      <c r="AR324" s="176"/>
      <c r="AS324" s="176"/>
    </row>
    <row r="325" ht="26.25" customHeight="1">
      <c r="A325" s="176"/>
      <c r="B325" s="176"/>
      <c r="C325" s="176"/>
      <c r="D325" s="176"/>
      <c r="E325" s="176"/>
      <c r="F325" s="177"/>
      <c r="G325" s="176"/>
      <c r="H325" s="176"/>
      <c r="I325" s="706"/>
      <c r="J325" s="707"/>
      <c r="K325" s="176"/>
      <c r="L325" s="176"/>
      <c r="M325" s="176"/>
      <c r="N325" s="177"/>
      <c r="O325" s="176"/>
      <c r="P325" s="176"/>
      <c r="Q325" s="176"/>
      <c r="R325" s="706"/>
      <c r="S325" s="707"/>
      <c r="T325" s="176"/>
      <c r="U325" s="176"/>
      <c r="V325" s="176"/>
      <c r="W325" s="176"/>
      <c r="X325" s="176"/>
      <c r="Y325" s="177"/>
      <c r="Z325" s="176"/>
      <c r="AA325" s="176"/>
      <c r="AB325" s="706"/>
      <c r="AC325" s="707"/>
      <c r="AD325" s="176"/>
      <c r="AE325" s="176"/>
      <c r="AF325" s="176"/>
      <c r="AG325" s="177"/>
      <c r="AH325" s="176"/>
      <c r="AI325" s="176"/>
      <c r="AJ325" s="176"/>
      <c r="AK325" s="182"/>
      <c r="AL325" s="182"/>
      <c r="AM325" s="182"/>
      <c r="AN325" s="182"/>
      <c r="AO325" s="182"/>
      <c r="AP325" s="182"/>
      <c r="AQ325" s="182"/>
      <c r="AR325" s="182"/>
      <c r="AS325" s="182"/>
    </row>
    <row r="326" ht="20.25" customHeight="1">
      <c r="A326" s="176"/>
      <c r="B326" s="713" t="str">
        <f>IF(E333&lt;=0,$AL$2,$AL$1)</f>
        <v>道水割及び取水賦課金支払書</v>
      </c>
      <c r="C326" s="88"/>
      <c r="D326" s="88"/>
      <c r="E326" s="88"/>
      <c r="F326" s="88"/>
      <c r="G326" s="88"/>
      <c r="H326" s="66"/>
      <c r="I326" s="714"/>
      <c r="J326" s="707"/>
      <c r="K326" s="715" t="str">
        <f>IF(E333&lt;=0,$AL$4,$AL$3)</f>
        <v>道水割出不足金及び取水賦課金支払確認書</v>
      </c>
      <c r="L326" s="88"/>
      <c r="M326" s="88"/>
      <c r="N326" s="88"/>
      <c r="O326" s="88"/>
      <c r="P326" s="66"/>
      <c r="Q326" s="176"/>
      <c r="R326" s="706"/>
      <c r="S326" s="707"/>
      <c r="T326" s="176"/>
      <c r="U326" s="713" t="str">
        <f>IF(X333&lt;=0,$AL$2,$AL$1)</f>
        <v>道水割及び取水賦課金支払書</v>
      </c>
      <c r="V326" s="88"/>
      <c r="W326" s="88"/>
      <c r="X326" s="88"/>
      <c r="Y326" s="88"/>
      <c r="Z326" s="88"/>
      <c r="AA326" s="66"/>
      <c r="AB326" s="714"/>
      <c r="AC326" s="707"/>
      <c r="AD326" s="715" t="str">
        <f>IF(X333&lt;=0,$AL$4,$AL$3)</f>
        <v>道水割出不足金及び取水賦課金支払確認書</v>
      </c>
      <c r="AE326" s="88"/>
      <c r="AF326" s="88"/>
      <c r="AG326" s="88"/>
      <c r="AH326" s="88"/>
      <c r="AI326" s="66"/>
      <c r="AJ326" s="176"/>
      <c r="AK326" s="182"/>
      <c r="AL326" s="182"/>
      <c r="AM326" s="182"/>
      <c r="AN326" s="182"/>
      <c r="AO326" s="182"/>
      <c r="AP326" s="182"/>
      <c r="AQ326" s="182"/>
      <c r="AR326" s="182"/>
      <c r="AS326" s="182"/>
    </row>
    <row r="327" ht="20.25" customHeight="1">
      <c r="A327" s="176"/>
      <c r="B327" s="639"/>
      <c r="H327" s="78"/>
      <c r="I327" s="706"/>
      <c r="J327" s="707"/>
      <c r="K327" s="639"/>
      <c r="P327" s="78"/>
      <c r="Q327" s="176"/>
      <c r="R327" s="706"/>
      <c r="S327" s="707"/>
      <c r="T327" s="176"/>
      <c r="U327" s="639"/>
      <c r="AA327" s="78"/>
      <c r="AB327" s="706"/>
      <c r="AC327" s="707"/>
      <c r="AD327" s="639"/>
      <c r="AI327" s="78"/>
      <c r="AJ327" s="176"/>
      <c r="AK327" s="182"/>
      <c r="AL327" s="182"/>
      <c r="AM327" s="182"/>
      <c r="AN327" s="182"/>
      <c r="AO327" s="182"/>
      <c r="AP327" s="182"/>
      <c r="AQ327" s="182"/>
      <c r="AR327" s="182"/>
      <c r="AS327" s="182"/>
    </row>
    <row r="328" ht="20.25" customHeight="1">
      <c r="A328" s="176"/>
      <c r="B328" s="339"/>
      <c r="C328" s="176"/>
      <c r="D328" s="725" t="str">
        <f>'R08賦集'!C93</f>
        <v>渋谷 重憲(精一)</v>
      </c>
      <c r="E328" s="109"/>
      <c r="F328" s="726" t="s">
        <v>537</v>
      </c>
      <c r="H328" s="727"/>
      <c r="I328" s="706"/>
      <c r="J328" s="707"/>
      <c r="K328" s="339"/>
      <c r="L328" s="725" t="str">
        <f>D328</f>
        <v>渋谷 重憲(精一)</v>
      </c>
      <c r="M328" s="109"/>
      <c r="N328" s="726" t="s">
        <v>537</v>
      </c>
      <c r="P328" s="727"/>
      <c r="Q328" s="176"/>
      <c r="R328" s="706"/>
      <c r="S328" s="707"/>
      <c r="T328" s="176"/>
      <c r="U328" s="339"/>
      <c r="V328" s="176"/>
      <c r="W328" s="725" t="str">
        <f>'R08賦集'!C117</f>
        <v>沼田邦夫</v>
      </c>
      <c r="X328" s="109"/>
      <c r="Y328" s="726" t="s">
        <v>537</v>
      </c>
      <c r="AA328" s="727"/>
      <c r="AB328" s="706"/>
      <c r="AC328" s="707"/>
      <c r="AD328" s="339"/>
      <c r="AE328" s="725" t="str">
        <f>W328</f>
        <v>沼田邦夫</v>
      </c>
      <c r="AF328" s="109"/>
      <c r="AG328" s="726" t="s">
        <v>537</v>
      </c>
      <c r="AI328" s="727"/>
      <c r="AJ328" s="176"/>
      <c r="AK328" s="182"/>
      <c r="AL328" s="182"/>
      <c r="AM328" s="182"/>
      <c r="AN328" s="182"/>
      <c r="AO328" s="182"/>
      <c r="AP328" s="182"/>
      <c r="AQ328" s="182"/>
      <c r="AR328" s="182"/>
      <c r="AS328" s="182"/>
    </row>
    <row r="329" ht="20.25" customHeight="1">
      <c r="A329" s="176"/>
      <c r="B329" s="339"/>
      <c r="C329" s="176"/>
      <c r="D329" s="519"/>
      <c r="E329" s="519"/>
      <c r="F329" s="731"/>
      <c r="G329" s="519"/>
      <c r="H329" s="727"/>
      <c r="I329" s="706"/>
      <c r="J329" s="707"/>
      <c r="K329" s="339"/>
      <c r="L329" s="176"/>
      <c r="M329" s="176"/>
      <c r="N329" s="177"/>
      <c r="O329" s="176"/>
      <c r="P329" s="727"/>
      <c r="Q329" s="176"/>
      <c r="R329" s="706"/>
      <c r="S329" s="707"/>
      <c r="T329" s="176"/>
      <c r="U329" s="339"/>
      <c r="V329" s="176"/>
      <c r="W329" s="519"/>
      <c r="X329" s="519"/>
      <c r="Y329" s="731"/>
      <c r="Z329" s="519"/>
      <c r="AA329" s="727"/>
      <c r="AB329" s="706"/>
      <c r="AC329" s="707"/>
      <c r="AD329" s="339"/>
      <c r="AE329" s="176"/>
      <c r="AF329" s="176"/>
      <c r="AG329" s="177"/>
      <c r="AH329" s="176"/>
      <c r="AI329" s="727"/>
      <c r="AJ329" s="176"/>
      <c r="AK329" s="182"/>
      <c r="AL329" s="182"/>
      <c r="AM329" s="182"/>
      <c r="AN329" s="182"/>
      <c r="AO329" s="182"/>
      <c r="AP329" s="182"/>
      <c r="AQ329" s="182"/>
      <c r="AR329" s="182"/>
      <c r="AS329" s="182"/>
    </row>
    <row r="330" ht="20.25" customHeight="1">
      <c r="A330" s="176"/>
      <c r="B330" s="339"/>
      <c r="C330" s="176"/>
      <c r="D330" s="735" t="s">
        <v>345</v>
      </c>
      <c r="E330" s="736" t="str">
        <f>'R08賦集'!Q93</f>
        <v>3,870</v>
      </c>
      <c r="F330" s="737" t="s">
        <v>706</v>
      </c>
      <c r="G330" s="176"/>
      <c r="H330" s="727"/>
      <c r="I330" s="706"/>
      <c r="J330" s="707"/>
      <c r="K330" s="339"/>
      <c r="L330" s="176"/>
      <c r="M330" s="176"/>
      <c r="N330" s="177"/>
      <c r="O330" s="176"/>
      <c r="P330" s="727"/>
      <c r="Q330" s="176"/>
      <c r="R330" s="706"/>
      <c r="S330" s="707"/>
      <c r="T330" s="176"/>
      <c r="U330" s="339"/>
      <c r="V330" s="176"/>
      <c r="W330" s="735" t="s">
        <v>345</v>
      </c>
      <c r="X330" s="736" t="str">
        <f>'R08賦集'!Q117</f>
        <v>0</v>
      </c>
      <c r="Y330" s="737" t="s">
        <v>706</v>
      </c>
      <c r="Z330" s="176"/>
      <c r="AA330" s="727"/>
      <c r="AB330" s="706"/>
      <c r="AC330" s="707"/>
      <c r="AD330" s="339"/>
      <c r="AE330" s="176"/>
      <c r="AF330" s="176"/>
      <c r="AG330" s="177"/>
      <c r="AH330" s="176"/>
      <c r="AI330" s="727"/>
      <c r="AJ330" s="176"/>
      <c r="AK330" s="182"/>
      <c r="AL330" s="182"/>
      <c r="AM330" s="182"/>
      <c r="AN330" s="182"/>
      <c r="AO330" s="182"/>
      <c r="AP330" s="182"/>
      <c r="AQ330" s="182"/>
      <c r="AR330" s="182"/>
      <c r="AS330" s="182"/>
    </row>
    <row r="331" ht="20.25" customHeight="1">
      <c r="A331" s="176"/>
      <c r="B331" s="339"/>
      <c r="C331" s="176"/>
      <c r="D331" s="735" t="s">
        <v>707</v>
      </c>
      <c r="E331" s="736" t="str">
        <f>'R08賦集'!S93</f>
        <v>-54,180</v>
      </c>
      <c r="F331" s="737" t="s">
        <v>706</v>
      </c>
      <c r="G331" s="176"/>
      <c r="H331" s="727"/>
      <c r="I331" s="706"/>
      <c r="J331" s="707"/>
      <c r="K331" s="339"/>
      <c r="L331" s="176"/>
      <c r="M331" s="176"/>
      <c r="N331" s="177"/>
      <c r="O331" s="176"/>
      <c r="P331" s="727"/>
      <c r="Q331" s="176"/>
      <c r="R331" s="706"/>
      <c r="S331" s="707"/>
      <c r="T331" s="176"/>
      <c r="U331" s="339"/>
      <c r="V331" s="176"/>
      <c r="W331" s="735" t="s">
        <v>707</v>
      </c>
      <c r="X331" s="736" t="str">
        <f>'R08賦集'!S117</f>
        <v>0</v>
      </c>
      <c r="Y331" s="737" t="s">
        <v>706</v>
      </c>
      <c r="Z331" s="176"/>
      <c r="AA331" s="727"/>
      <c r="AB331" s="706"/>
      <c r="AC331" s="707"/>
      <c r="AD331" s="339"/>
      <c r="AE331" s="176"/>
      <c r="AF331" s="176"/>
      <c r="AG331" s="177"/>
      <c r="AH331" s="176"/>
      <c r="AI331" s="727"/>
      <c r="AJ331" s="176"/>
      <c r="AK331" s="182"/>
      <c r="AL331" s="182"/>
      <c r="AM331" s="182"/>
      <c r="AN331" s="182"/>
      <c r="AO331" s="182"/>
      <c r="AP331" s="182"/>
      <c r="AQ331" s="182"/>
      <c r="AR331" s="182"/>
      <c r="AS331" s="182"/>
    </row>
    <row r="332" ht="20.25" customHeight="1">
      <c r="A332" s="176"/>
      <c r="B332" s="339"/>
      <c r="C332" s="176"/>
      <c r="D332" s="735" t="s">
        <v>708</v>
      </c>
      <c r="E332" s="739" t="str">
        <f>'R08賦集'!W93</f>
        <v>12,300</v>
      </c>
      <c r="F332" s="737" t="s">
        <v>706</v>
      </c>
      <c r="G332" s="176"/>
      <c r="H332" s="727"/>
      <c r="I332" s="706"/>
      <c r="J332" s="707"/>
      <c r="K332" s="339"/>
      <c r="L332" s="740" t="s">
        <v>709</v>
      </c>
      <c r="M332" s="741" t="str">
        <f>E333</f>
        <v>-38,010</v>
      </c>
      <c r="N332" s="742" t="s">
        <v>706</v>
      </c>
      <c r="O332" s="109"/>
      <c r="P332" s="743"/>
      <c r="Q332" s="176"/>
      <c r="R332" s="706"/>
      <c r="S332" s="707"/>
      <c r="T332" s="176"/>
      <c r="U332" s="339"/>
      <c r="V332" s="176"/>
      <c r="W332" s="735" t="s">
        <v>708</v>
      </c>
      <c r="X332" s="739" t="str">
        <f>'R08賦集'!W117</f>
        <v>0</v>
      </c>
      <c r="Y332" s="737" t="s">
        <v>706</v>
      </c>
      <c r="Z332" s="176"/>
      <c r="AA332" s="727"/>
      <c r="AB332" s="706"/>
      <c r="AC332" s="707"/>
      <c r="AD332" s="339"/>
      <c r="AE332" s="740" t="s">
        <v>709</v>
      </c>
      <c r="AF332" s="741" t="str">
        <f>X333</f>
        <v>0</v>
      </c>
      <c r="AG332" s="742" t="s">
        <v>706</v>
      </c>
      <c r="AH332" s="109"/>
      <c r="AI332" s="743"/>
      <c r="AJ332" s="176"/>
      <c r="AK332" s="182"/>
      <c r="AL332" s="182"/>
      <c r="AM332" s="182"/>
      <c r="AN332" s="182"/>
      <c r="AO332" s="182"/>
      <c r="AP332" s="182"/>
      <c r="AQ332" s="182"/>
      <c r="AR332" s="182"/>
      <c r="AS332" s="182"/>
    </row>
    <row r="333" ht="20.25" customHeight="1">
      <c r="A333" s="176"/>
      <c r="B333" s="339"/>
      <c r="C333" s="176"/>
      <c r="D333" s="735" t="s">
        <v>710</v>
      </c>
      <c r="E333" s="744" t="str">
        <f>'R08賦集'!X93</f>
        <v>-38,010</v>
      </c>
      <c r="F333" s="737" t="s">
        <v>706</v>
      </c>
      <c r="G333" s="176"/>
      <c r="H333" s="727"/>
      <c r="I333" s="706"/>
      <c r="J333" s="707"/>
      <c r="K333" s="339"/>
      <c r="L333" s="176"/>
      <c r="M333" s="176"/>
      <c r="N333" s="177"/>
      <c r="O333" s="176"/>
      <c r="P333" s="727"/>
      <c r="Q333" s="176"/>
      <c r="R333" s="706"/>
      <c r="S333" s="707"/>
      <c r="T333" s="176"/>
      <c r="U333" s="339"/>
      <c r="V333" s="176"/>
      <c r="W333" s="735" t="s">
        <v>710</v>
      </c>
      <c r="X333" s="744" t="str">
        <f>'R08賦集'!X117</f>
        <v>0</v>
      </c>
      <c r="Y333" s="737" t="s">
        <v>706</v>
      </c>
      <c r="Z333" s="176"/>
      <c r="AA333" s="727"/>
      <c r="AB333" s="706"/>
      <c r="AC333" s="707"/>
      <c r="AD333" s="339"/>
      <c r="AE333" s="176"/>
      <c r="AF333" s="176"/>
      <c r="AG333" s="177"/>
      <c r="AH333" s="176"/>
      <c r="AI333" s="727"/>
      <c r="AJ333" s="176"/>
      <c r="AK333" s="182"/>
      <c r="AL333" s="182"/>
      <c r="AM333" s="182"/>
      <c r="AN333" s="182"/>
      <c r="AO333" s="182"/>
      <c r="AP333" s="182"/>
      <c r="AQ333" s="182"/>
      <c r="AR333" s="182"/>
      <c r="AS333" s="182"/>
    </row>
    <row r="334" ht="20.25" customHeight="1">
      <c r="A334" s="176"/>
      <c r="B334" s="339"/>
      <c r="C334" s="745" t="str">
        <f>$AP$2</f>
        <v>　上記金額を令和08年度の賦課金として、令和08年４月末日迄に納入願います。</v>
      </c>
      <c r="G334" s="176"/>
      <c r="H334" s="727"/>
      <c r="I334" s="706"/>
      <c r="J334" s="707"/>
      <c r="K334" s="339"/>
      <c r="L334" s="745" t="str">
        <f>$AQ$2</f>
        <v>　上記金額を令和08年度の賦課金として領収いたしました。</v>
      </c>
      <c r="P334" s="727"/>
      <c r="Q334" s="176"/>
      <c r="R334" s="706"/>
      <c r="S334" s="707"/>
      <c r="T334" s="176"/>
      <c r="U334" s="339"/>
      <c r="V334" s="745" t="str">
        <f>$AP$2</f>
        <v>　上記金額を令和08年度の賦課金として、令和08年４月末日迄に納入願います。</v>
      </c>
      <c r="Z334" s="176"/>
      <c r="AA334" s="727"/>
      <c r="AB334" s="706"/>
      <c r="AC334" s="707"/>
      <c r="AD334" s="339"/>
      <c r="AE334" s="745" t="str">
        <f>$AQ$2</f>
        <v>　上記金額を令和08年度の賦課金として領収いたしました。</v>
      </c>
      <c r="AI334" s="727"/>
      <c r="AJ334" s="176"/>
      <c r="AK334" s="182"/>
      <c r="AL334" s="182"/>
      <c r="AM334" s="182"/>
      <c r="AN334" s="182"/>
      <c r="AO334" s="182"/>
      <c r="AP334" s="182"/>
      <c r="AQ334" s="182"/>
      <c r="AR334" s="182"/>
      <c r="AS334" s="182"/>
    </row>
    <row r="335" ht="20.25" customHeight="1">
      <c r="A335" s="176"/>
      <c r="B335" s="339"/>
      <c r="G335" s="176"/>
      <c r="H335" s="727"/>
      <c r="I335" s="706"/>
      <c r="J335" s="707"/>
      <c r="K335" s="339"/>
      <c r="P335" s="727"/>
      <c r="Q335" s="176"/>
      <c r="R335" s="706"/>
      <c r="S335" s="707"/>
      <c r="T335" s="176"/>
      <c r="U335" s="339"/>
      <c r="Z335" s="176"/>
      <c r="AA335" s="727"/>
      <c r="AB335" s="706"/>
      <c r="AC335" s="707"/>
      <c r="AD335" s="339"/>
      <c r="AI335" s="727"/>
      <c r="AJ335" s="176"/>
      <c r="AK335" s="182"/>
      <c r="AL335" s="182"/>
      <c r="AM335" s="182"/>
      <c r="AN335" s="182"/>
      <c r="AO335" s="182"/>
      <c r="AP335" s="182"/>
      <c r="AQ335" s="182"/>
      <c r="AR335" s="182"/>
      <c r="AS335" s="182"/>
    </row>
    <row r="336" ht="20.25" customHeight="1">
      <c r="A336" s="176"/>
      <c r="B336" s="339"/>
      <c r="G336" s="176"/>
      <c r="H336" s="727"/>
      <c r="I336" s="706"/>
      <c r="J336" s="707"/>
      <c r="K336" s="339"/>
      <c r="P336" s="727"/>
      <c r="Q336" s="176"/>
      <c r="R336" s="706"/>
      <c r="S336" s="707"/>
      <c r="T336" s="176"/>
      <c r="U336" s="339"/>
      <c r="Z336" s="176"/>
      <c r="AA336" s="727"/>
      <c r="AB336" s="706"/>
      <c r="AC336" s="707"/>
      <c r="AD336" s="339"/>
      <c r="AI336" s="727"/>
      <c r="AJ336" s="176"/>
      <c r="AK336" s="182"/>
      <c r="AL336" s="182"/>
      <c r="AM336" s="182"/>
      <c r="AN336" s="182"/>
      <c r="AO336" s="182"/>
      <c r="AP336" s="182"/>
      <c r="AQ336" s="182"/>
      <c r="AR336" s="182"/>
      <c r="AS336" s="182"/>
    </row>
    <row r="337" ht="20.25" customHeight="1">
      <c r="A337" s="176"/>
      <c r="B337" s="339"/>
      <c r="G337" s="176"/>
      <c r="H337" s="727"/>
      <c r="I337" s="706"/>
      <c r="J337" s="707"/>
      <c r="K337" s="339"/>
      <c r="P337" s="727"/>
      <c r="Q337" s="176"/>
      <c r="R337" s="706"/>
      <c r="S337" s="707"/>
      <c r="T337" s="176"/>
      <c r="U337" s="339"/>
      <c r="Z337" s="176"/>
      <c r="AA337" s="727"/>
      <c r="AB337" s="706"/>
      <c r="AC337" s="707"/>
      <c r="AD337" s="339"/>
      <c r="AI337" s="727"/>
      <c r="AJ337" s="176"/>
      <c r="AK337" s="182"/>
      <c r="AL337" s="182"/>
      <c r="AM337" s="182"/>
      <c r="AN337" s="182"/>
      <c r="AO337" s="182"/>
      <c r="AP337" s="182"/>
      <c r="AQ337" s="182"/>
      <c r="AR337" s="182"/>
      <c r="AS337" s="182"/>
    </row>
    <row r="338" ht="20.25" customHeight="1">
      <c r="A338" s="176"/>
      <c r="B338" s="339"/>
      <c r="C338" s="746" t="str">
        <f>$AP$3</f>
        <v>令和08年　4　月　   日</v>
      </c>
      <c r="H338" s="747"/>
      <c r="I338" s="748"/>
      <c r="J338" s="749"/>
      <c r="K338" s="750"/>
      <c r="L338" s="726"/>
      <c r="P338" s="747"/>
      <c r="Q338" s="176"/>
      <c r="R338" s="706"/>
      <c r="S338" s="707"/>
      <c r="T338" s="176"/>
      <c r="U338" s="339"/>
      <c r="V338" s="746" t="str">
        <f>$AP$3</f>
        <v>令和08年　4　月　   日</v>
      </c>
      <c r="AA338" s="747"/>
      <c r="AB338" s="748"/>
      <c r="AC338" s="749"/>
      <c r="AD338" s="750"/>
      <c r="AE338" s="726"/>
      <c r="AI338" s="747"/>
      <c r="AJ338" s="176"/>
      <c r="AK338" s="182"/>
      <c r="AL338" s="182"/>
      <c r="AM338" s="182"/>
      <c r="AN338" s="182"/>
      <c r="AO338" s="182"/>
      <c r="AP338" s="182"/>
      <c r="AQ338" s="182"/>
      <c r="AR338" s="182"/>
      <c r="AS338" s="182"/>
    </row>
    <row r="339" ht="20.25" customHeight="1">
      <c r="A339" s="176"/>
      <c r="B339" s="752"/>
      <c r="C339" s="753" t="str">
        <f>$AN$2</f>
        <v>片岡農産組合長　久保田　要</v>
      </c>
      <c r="H339" s="754"/>
      <c r="I339" s="755"/>
      <c r="J339" s="756"/>
      <c r="K339" s="752"/>
      <c r="L339" s="753" t="s">
        <v>711</v>
      </c>
      <c r="P339" s="757"/>
      <c r="Q339" s="176"/>
      <c r="R339" s="706"/>
      <c r="S339" s="707"/>
      <c r="T339" s="751"/>
      <c r="U339" s="752"/>
      <c r="V339" s="753" t="s">
        <v>711</v>
      </c>
      <c r="AA339" s="754"/>
      <c r="AB339" s="755"/>
      <c r="AC339" s="756"/>
      <c r="AD339" s="752"/>
      <c r="AE339" s="753" t="s">
        <v>711</v>
      </c>
      <c r="AI339" s="757"/>
      <c r="AJ339" s="176"/>
      <c r="AK339" s="182"/>
      <c r="AL339" s="182"/>
      <c r="AM339" s="182"/>
      <c r="AN339" s="182"/>
      <c r="AO339" s="182"/>
      <c r="AP339" s="182"/>
      <c r="AQ339" s="182"/>
      <c r="AR339" s="182"/>
      <c r="AS339" s="182"/>
    </row>
    <row r="340" ht="20.25" customHeight="1">
      <c r="A340" s="176"/>
      <c r="B340" s="752"/>
      <c r="H340" s="754"/>
      <c r="I340" s="755"/>
      <c r="J340" s="756"/>
      <c r="K340" s="752"/>
      <c r="P340" s="757"/>
      <c r="Q340" s="176"/>
      <c r="R340" s="706"/>
      <c r="S340" s="707"/>
      <c r="T340" s="751"/>
      <c r="U340" s="752"/>
      <c r="AA340" s="754"/>
      <c r="AB340" s="755"/>
      <c r="AC340" s="756"/>
      <c r="AD340" s="752"/>
      <c r="AI340" s="757"/>
      <c r="AJ340" s="176"/>
      <c r="AK340" s="182"/>
      <c r="AL340" s="182"/>
      <c r="AM340" s="182"/>
      <c r="AN340" s="182"/>
      <c r="AO340" s="182"/>
      <c r="AP340" s="182"/>
      <c r="AQ340" s="182"/>
      <c r="AR340" s="182"/>
      <c r="AS340" s="182"/>
    </row>
    <row r="341" ht="20.25" customHeight="1">
      <c r="A341" s="176"/>
      <c r="B341" s="496"/>
      <c r="C341" s="497"/>
      <c r="D341" s="497"/>
      <c r="E341" s="497"/>
      <c r="F341" s="758"/>
      <c r="G341" s="497"/>
      <c r="H341" s="759"/>
      <c r="I341" s="706"/>
      <c r="J341" s="707"/>
      <c r="K341" s="496"/>
      <c r="L341" s="497"/>
      <c r="M341" s="497"/>
      <c r="N341" s="758"/>
      <c r="O341" s="497"/>
      <c r="P341" s="759"/>
      <c r="Q341" s="176"/>
      <c r="R341" s="706"/>
      <c r="S341" s="707"/>
      <c r="T341" s="176"/>
      <c r="U341" s="496"/>
      <c r="V341" s="497"/>
      <c r="W341" s="497"/>
      <c r="X341" s="497"/>
      <c r="Y341" s="758"/>
      <c r="Z341" s="497"/>
      <c r="AA341" s="759"/>
      <c r="AB341" s="706"/>
      <c r="AC341" s="707"/>
      <c r="AD341" s="496"/>
      <c r="AE341" s="497"/>
      <c r="AF341" s="497"/>
      <c r="AG341" s="758"/>
      <c r="AH341" s="497"/>
      <c r="AI341" s="759"/>
      <c r="AJ341" s="176"/>
      <c r="AK341" s="182"/>
      <c r="AL341" s="182"/>
      <c r="AM341" s="182"/>
      <c r="AN341" s="182"/>
      <c r="AO341" s="182"/>
      <c r="AP341" s="182"/>
      <c r="AQ341" s="182"/>
      <c r="AR341" s="182"/>
      <c r="AS341" s="182"/>
    </row>
    <row r="342" ht="28.5" customHeight="1">
      <c r="A342" s="176"/>
      <c r="B342" s="497"/>
      <c r="C342" s="497"/>
      <c r="D342" s="497"/>
      <c r="E342" s="497"/>
      <c r="F342" s="758"/>
      <c r="G342" s="497"/>
      <c r="H342" s="497"/>
      <c r="I342" s="760"/>
      <c r="J342" s="761"/>
      <c r="K342" s="497"/>
      <c r="L342" s="497"/>
      <c r="M342" s="497"/>
      <c r="N342" s="758"/>
      <c r="O342" s="497"/>
      <c r="P342" s="497"/>
      <c r="Q342" s="176"/>
      <c r="R342" s="706"/>
      <c r="S342" s="707"/>
      <c r="T342" s="176"/>
      <c r="U342" s="497"/>
      <c r="V342" s="497"/>
      <c r="W342" s="497"/>
      <c r="X342" s="497"/>
      <c r="Y342" s="758"/>
      <c r="Z342" s="497"/>
      <c r="AA342" s="497"/>
      <c r="AB342" s="760"/>
      <c r="AC342" s="761"/>
      <c r="AD342" s="497"/>
      <c r="AE342" s="497"/>
      <c r="AF342" s="497"/>
      <c r="AG342" s="758"/>
      <c r="AH342" s="497"/>
      <c r="AI342" s="497"/>
      <c r="AJ342" s="176"/>
      <c r="AK342" s="182"/>
      <c r="AL342" s="182"/>
      <c r="AM342" s="182"/>
      <c r="AN342" s="182"/>
      <c r="AO342" s="182"/>
      <c r="AP342" s="182"/>
      <c r="AQ342" s="182"/>
      <c r="AR342" s="182"/>
      <c r="AS342" s="182"/>
    </row>
    <row r="343" ht="28.5" customHeight="1">
      <c r="A343" s="176"/>
      <c r="B343" s="176"/>
      <c r="C343" s="176"/>
      <c r="D343" s="176"/>
      <c r="E343" s="176"/>
      <c r="F343" s="177"/>
      <c r="G343" s="176"/>
      <c r="H343" s="176"/>
      <c r="I343" s="706"/>
      <c r="J343" s="707"/>
      <c r="K343" s="176"/>
      <c r="L343" s="176"/>
      <c r="M343" s="176"/>
      <c r="N343" s="177"/>
      <c r="O343" s="176"/>
      <c r="P343" s="176"/>
      <c r="Q343" s="176"/>
      <c r="R343" s="706"/>
      <c r="S343" s="707"/>
      <c r="T343" s="176"/>
      <c r="U343" s="176"/>
      <c r="V343" s="176"/>
      <c r="W343" s="176"/>
      <c r="X343" s="176"/>
      <c r="Y343" s="177"/>
      <c r="Z343" s="176"/>
      <c r="AA343" s="176"/>
      <c r="AB343" s="706"/>
      <c r="AC343" s="707"/>
      <c r="AD343" s="176"/>
      <c r="AE343" s="176"/>
      <c r="AF343" s="176"/>
      <c r="AG343" s="177"/>
      <c r="AH343" s="176"/>
      <c r="AI343" s="176"/>
      <c r="AJ343" s="176"/>
      <c r="AK343" s="182"/>
      <c r="AL343" s="182"/>
      <c r="AM343" s="182"/>
      <c r="AN343" s="182"/>
      <c r="AO343" s="182"/>
      <c r="AP343" s="182"/>
      <c r="AQ343" s="182"/>
      <c r="AR343" s="182"/>
      <c r="AS343" s="182"/>
    </row>
    <row r="344" ht="20.25" customHeight="1">
      <c r="A344" s="176"/>
      <c r="B344" s="713" t="str">
        <f>IF(E351&lt;=0,$AL$2,$AL$1)</f>
        <v>道水割及び取水賦課金支払書</v>
      </c>
      <c r="C344" s="88"/>
      <c r="D344" s="88"/>
      <c r="E344" s="88"/>
      <c r="F344" s="88"/>
      <c r="G344" s="88"/>
      <c r="H344" s="66"/>
      <c r="I344" s="714"/>
      <c r="J344" s="707"/>
      <c r="K344" s="715" t="str">
        <f>IF(E351&lt;=0,$AL$4,$AL$3)</f>
        <v>道水割出不足金及び取水賦課金支払確認書</v>
      </c>
      <c r="L344" s="88"/>
      <c r="M344" s="88"/>
      <c r="N344" s="88"/>
      <c r="O344" s="88"/>
      <c r="P344" s="66"/>
      <c r="Q344" s="176"/>
      <c r="R344" s="706"/>
      <c r="S344" s="707"/>
      <c r="T344" s="176"/>
      <c r="U344" s="713" t="str">
        <f>IF(X351&lt;=0,$AL$2,$AL$1)</f>
        <v>道水割及び取水賦課金支払書</v>
      </c>
      <c r="V344" s="88"/>
      <c r="W344" s="88"/>
      <c r="X344" s="88"/>
      <c r="Y344" s="88"/>
      <c r="Z344" s="88"/>
      <c r="AA344" s="66"/>
      <c r="AB344" s="714"/>
      <c r="AC344" s="707"/>
      <c r="AD344" s="715" t="str">
        <f>IF(X351&lt;=0,$AL$4,$AL$3)</f>
        <v>道水割出不足金及び取水賦課金支払確認書</v>
      </c>
      <c r="AE344" s="88"/>
      <c r="AF344" s="88"/>
      <c r="AG344" s="88"/>
      <c r="AH344" s="88"/>
      <c r="AI344" s="66"/>
      <c r="AJ344" s="176"/>
      <c r="AK344" s="182"/>
      <c r="AL344" s="182"/>
      <c r="AM344" s="182"/>
      <c r="AN344" s="182"/>
      <c r="AO344" s="182"/>
      <c r="AP344" s="182"/>
      <c r="AQ344" s="182"/>
      <c r="AR344" s="182"/>
      <c r="AS344" s="182"/>
    </row>
    <row r="345" ht="20.25" customHeight="1">
      <c r="A345" s="176"/>
      <c r="B345" s="639"/>
      <c r="H345" s="78"/>
      <c r="I345" s="706"/>
      <c r="J345" s="707"/>
      <c r="K345" s="639"/>
      <c r="P345" s="78"/>
      <c r="Q345" s="176"/>
      <c r="R345" s="706"/>
      <c r="S345" s="707"/>
      <c r="T345" s="176"/>
      <c r="U345" s="639"/>
      <c r="AA345" s="78"/>
      <c r="AB345" s="706"/>
      <c r="AC345" s="707"/>
      <c r="AD345" s="639"/>
      <c r="AI345" s="78"/>
      <c r="AJ345" s="176"/>
      <c r="AK345" s="182"/>
      <c r="AL345" s="182"/>
      <c r="AM345" s="182"/>
      <c r="AN345" s="182"/>
      <c r="AO345" s="182"/>
      <c r="AP345" s="182"/>
      <c r="AQ345" s="182"/>
      <c r="AR345" s="182"/>
      <c r="AS345" s="182"/>
    </row>
    <row r="346" ht="20.25" customHeight="1">
      <c r="A346" s="176"/>
      <c r="B346" s="339"/>
      <c r="C346" s="176"/>
      <c r="D346" s="725" t="str">
        <f>'R08賦集'!C94</f>
        <v>澁谷 真一</v>
      </c>
      <c r="E346" s="109"/>
      <c r="F346" s="726" t="s">
        <v>537</v>
      </c>
      <c r="H346" s="727"/>
      <c r="I346" s="706"/>
      <c r="J346" s="707"/>
      <c r="K346" s="339"/>
      <c r="L346" s="725" t="str">
        <f>D346</f>
        <v>澁谷 真一</v>
      </c>
      <c r="M346" s="109"/>
      <c r="N346" s="726" t="s">
        <v>537</v>
      </c>
      <c r="P346" s="727"/>
      <c r="Q346" s="176"/>
      <c r="R346" s="706"/>
      <c r="S346" s="707"/>
      <c r="T346" s="176"/>
      <c r="U346" s="339"/>
      <c r="V346" s="176"/>
      <c r="W346" s="725" t="str">
        <f>'R08賦集'!C118</f>
        <v>****</v>
      </c>
      <c r="X346" s="109"/>
      <c r="Y346" s="726" t="s">
        <v>537</v>
      </c>
      <c r="AA346" s="727"/>
      <c r="AB346" s="706"/>
      <c r="AC346" s="707"/>
      <c r="AD346" s="339"/>
      <c r="AE346" s="725" t="str">
        <f>W346</f>
        <v>****</v>
      </c>
      <c r="AF346" s="109"/>
      <c r="AG346" s="726" t="s">
        <v>537</v>
      </c>
      <c r="AI346" s="727"/>
      <c r="AJ346" s="176"/>
      <c r="AK346" s="182"/>
      <c r="AL346" s="182"/>
      <c r="AM346" s="182"/>
      <c r="AN346" s="182"/>
      <c r="AO346" s="182"/>
      <c r="AP346" s="182"/>
      <c r="AQ346" s="182"/>
      <c r="AR346" s="182"/>
      <c r="AS346" s="182"/>
    </row>
    <row r="347" ht="20.25" customHeight="1">
      <c r="A347" s="176"/>
      <c r="B347" s="339"/>
      <c r="C347" s="176"/>
      <c r="D347" s="519"/>
      <c r="E347" s="519"/>
      <c r="F347" s="731"/>
      <c r="G347" s="519"/>
      <c r="H347" s="727"/>
      <c r="I347" s="706"/>
      <c r="J347" s="707"/>
      <c r="K347" s="339"/>
      <c r="L347" s="176"/>
      <c r="M347" s="176"/>
      <c r="N347" s="177"/>
      <c r="O347" s="176"/>
      <c r="P347" s="727"/>
      <c r="Q347" s="176"/>
      <c r="R347" s="706"/>
      <c r="S347" s="707"/>
      <c r="T347" s="176"/>
      <c r="U347" s="339"/>
      <c r="V347" s="176"/>
      <c r="W347" s="519"/>
      <c r="X347" s="519"/>
      <c r="Y347" s="731"/>
      <c r="Z347" s="519"/>
      <c r="AA347" s="727"/>
      <c r="AB347" s="706"/>
      <c r="AC347" s="707"/>
      <c r="AD347" s="339"/>
      <c r="AE347" s="176"/>
      <c r="AF347" s="176"/>
      <c r="AG347" s="177"/>
      <c r="AH347" s="176"/>
      <c r="AI347" s="727"/>
      <c r="AJ347" s="176"/>
      <c r="AK347" s="182"/>
      <c r="AL347" s="182"/>
      <c r="AM347" s="182"/>
      <c r="AN347" s="182"/>
      <c r="AO347" s="182"/>
      <c r="AP347" s="182"/>
      <c r="AQ347" s="182"/>
      <c r="AR347" s="182"/>
      <c r="AS347" s="182"/>
    </row>
    <row r="348" ht="20.25" customHeight="1">
      <c r="A348" s="176"/>
      <c r="B348" s="339"/>
      <c r="C348" s="176"/>
      <c r="D348" s="735" t="s">
        <v>345</v>
      </c>
      <c r="E348" s="736" t="str">
        <f>'R08賦集'!Q94</f>
        <v>0</v>
      </c>
      <c r="F348" s="737" t="s">
        <v>706</v>
      </c>
      <c r="G348" s="176"/>
      <c r="H348" s="727"/>
      <c r="I348" s="706"/>
      <c r="J348" s="707"/>
      <c r="K348" s="339"/>
      <c r="L348" s="176"/>
      <c r="M348" s="176"/>
      <c r="N348" s="177"/>
      <c r="O348" s="176"/>
      <c r="P348" s="727"/>
      <c r="Q348" s="176"/>
      <c r="R348" s="706"/>
      <c r="S348" s="707"/>
      <c r="T348" s="176"/>
      <c r="U348" s="339"/>
      <c r="V348" s="176"/>
      <c r="W348" s="735" t="s">
        <v>345</v>
      </c>
      <c r="X348" s="736" t="str">
        <f>'R08賦集'!Q118</f>
        <v>0</v>
      </c>
      <c r="Y348" s="737" t="s">
        <v>706</v>
      </c>
      <c r="Z348" s="176"/>
      <c r="AA348" s="727"/>
      <c r="AB348" s="706"/>
      <c r="AC348" s="707"/>
      <c r="AD348" s="339"/>
      <c r="AE348" s="176"/>
      <c r="AF348" s="176"/>
      <c r="AG348" s="177"/>
      <c r="AH348" s="176"/>
      <c r="AI348" s="727"/>
      <c r="AJ348" s="176"/>
      <c r="AK348" s="182"/>
      <c r="AL348" s="182"/>
      <c r="AM348" s="182"/>
      <c r="AN348" s="182"/>
      <c r="AO348" s="182"/>
      <c r="AP348" s="182"/>
      <c r="AQ348" s="182"/>
      <c r="AR348" s="182"/>
      <c r="AS348" s="182"/>
    </row>
    <row r="349" ht="20.25" customHeight="1">
      <c r="A349" s="176"/>
      <c r="B349" s="339"/>
      <c r="C349" s="176"/>
      <c r="D349" s="735" t="s">
        <v>707</v>
      </c>
      <c r="E349" s="736" t="str">
        <f>'R08賦集'!S94</f>
        <v>-32,020</v>
      </c>
      <c r="F349" s="737" t="s">
        <v>706</v>
      </c>
      <c r="G349" s="176"/>
      <c r="H349" s="727"/>
      <c r="I349" s="706"/>
      <c r="J349" s="707"/>
      <c r="K349" s="339"/>
      <c r="L349" s="176"/>
      <c r="M349" s="176"/>
      <c r="N349" s="177"/>
      <c r="O349" s="176"/>
      <c r="P349" s="727"/>
      <c r="Q349" s="176"/>
      <c r="R349" s="706"/>
      <c r="S349" s="707"/>
      <c r="T349" s="176"/>
      <c r="U349" s="339"/>
      <c r="V349" s="176"/>
      <c r="W349" s="735" t="s">
        <v>707</v>
      </c>
      <c r="X349" s="736" t="str">
        <f>'R08賦集'!S118</f>
        <v>0</v>
      </c>
      <c r="Y349" s="737" t="s">
        <v>706</v>
      </c>
      <c r="Z349" s="176"/>
      <c r="AA349" s="727"/>
      <c r="AB349" s="706"/>
      <c r="AC349" s="707"/>
      <c r="AD349" s="339"/>
      <c r="AE349" s="176"/>
      <c r="AF349" s="176"/>
      <c r="AG349" s="177"/>
      <c r="AH349" s="176"/>
      <c r="AI349" s="727"/>
      <c r="AJ349" s="176"/>
      <c r="AK349" s="182"/>
      <c r="AL349" s="182"/>
      <c r="AM349" s="182"/>
      <c r="AN349" s="182"/>
      <c r="AO349" s="182"/>
      <c r="AP349" s="182"/>
      <c r="AQ349" s="182"/>
      <c r="AR349" s="182"/>
      <c r="AS349" s="182"/>
    </row>
    <row r="350" ht="20.25" customHeight="1">
      <c r="A350" s="176"/>
      <c r="B350" s="339"/>
      <c r="C350" s="176"/>
      <c r="D350" s="735" t="s">
        <v>708</v>
      </c>
      <c r="E350" s="739" t="str">
        <f>'R08賦集'!W94</f>
        <v>5,880</v>
      </c>
      <c r="F350" s="737" t="s">
        <v>706</v>
      </c>
      <c r="G350" s="176"/>
      <c r="H350" s="727"/>
      <c r="I350" s="706"/>
      <c r="J350" s="707"/>
      <c r="K350" s="339"/>
      <c r="L350" s="740" t="s">
        <v>709</v>
      </c>
      <c r="M350" s="741" t="str">
        <f>E351</f>
        <v>-26,140</v>
      </c>
      <c r="N350" s="742" t="s">
        <v>706</v>
      </c>
      <c r="O350" s="109"/>
      <c r="P350" s="743"/>
      <c r="Q350" s="176"/>
      <c r="R350" s="706"/>
      <c r="S350" s="707"/>
      <c r="T350" s="176"/>
      <c r="U350" s="339"/>
      <c r="V350" s="176"/>
      <c r="W350" s="735" t="s">
        <v>708</v>
      </c>
      <c r="X350" s="739" t="str">
        <f>'R08賦集'!W118</f>
        <v>0</v>
      </c>
      <c r="Y350" s="737" t="s">
        <v>706</v>
      </c>
      <c r="Z350" s="176"/>
      <c r="AA350" s="727"/>
      <c r="AB350" s="706"/>
      <c r="AC350" s="707"/>
      <c r="AD350" s="339"/>
      <c r="AE350" s="740" t="s">
        <v>709</v>
      </c>
      <c r="AF350" s="741" t="str">
        <f>X351</f>
        <v>0</v>
      </c>
      <c r="AG350" s="742" t="s">
        <v>706</v>
      </c>
      <c r="AH350" s="109"/>
      <c r="AI350" s="743"/>
      <c r="AJ350" s="176"/>
      <c r="AK350" s="182"/>
      <c r="AL350" s="182"/>
      <c r="AM350" s="182"/>
      <c r="AN350" s="182"/>
      <c r="AO350" s="182"/>
      <c r="AP350" s="182"/>
      <c r="AQ350" s="182"/>
      <c r="AR350" s="182"/>
      <c r="AS350" s="182"/>
    </row>
    <row r="351" ht="20.25" customHeight="1">
      <c r="A351" s="176"/>
      <c r="B351" s="339"/>
      <c r="C351" s="176"/>
      <c r="D351" s="735" t="s">
        <v>710</v>
      </c>
      <c r="E351" s="744" t="str">
        <f>'R08賦集'!X94</f>
        <v>-26,140</v>
      </c>
      <c r="F351" s="737" t="s">
        <v>706</v>
      </c>
      <c r="G351" s="176"/>
      <c r="H351" s="727"/>
      <c r="I351" s="706"/>
      <c r="J351" s="707"/>
      <c r="K351" s="339"/>
      <c r="L351" s="176"/>
      <c r="M351" s="176"/>
      <c r="N351" s="177"/>
      <c r="O351" s="176"/>
      <c r="P351" s="727"/>
      <c r="Q351" s="176"/>
      <c r="R351" s="706"/>
      <c r="S351" s="707"/>
      <c r="T351" s="176"/>
      <c r="U351" s="339"/>
      <c r="V351" s="176"/>
      <c r="W351" s="735" t="s">
        <v>710</v>
      </c>
      <c r="X351" s="744" t="str">
        <f>'R08賦集'!X118</f>
        <v>0</v>
      </c>
      <c r="Y351" s="737" t="s">
        <v>706</v>
      </c>
      <c r="Z351" s="176"/>
      <c r="AA351" s="727"/>
      <c r="AB351" s="706"/>
      <c r="AC351" s="707"/>
      <c r="AD351" s="339"/>
      <c r="AE351" s="176"/>
      <c r="AF351" s="176"/>
      <c r="AG351" s="177"/>
      <c r="AH351" s="176"/>
      <c r="AI351" s="727"/>
      <c r="AJ351" s="176"/>
      <c r="AK351" s="182"/>
      <c r="AL351" s="182"/>
      <c r="AM351" s="182"/>
      <c r="AN351" s="182"/>
      <c r="AO351" s="182"/>
      <c r="AP351" s="182"/>
      <c r="AQ351" s="182"/>
      <c r="AR351" s="182"/>
      <c r="AS351" s="182"/>
    </row>
    <row r="352" ht="20.25" customHeight="1">
      <c r="A352" s="176"/>
      <c r="B352" s="339"/>
      <c r="C352" s="745" t="str">
        <f>$AP$2</f>
        <v>　上記金額を令和08年度の賦課金として、令和08年４月末日迄に納入願います。</v>
      </c>
      <c r="G352" s="176"/>
      <c r="H352" s="727"/>
      <c r="I352" s="706"/>
      <c r="J352" s="707"/>
      <c r="K352" s="339"/>
      <c r="L352" s="745" t="str">
        <f>$AQ$2</f>
        <v>　上記金額を令和08年度の賦課金として領収いたしました。</v>
      </c>
      <c r="P352" s="727"/>
      <c r="Q352" s="176"/>
      <c r="R352" s="706"/>
      <c r="S352" s="707"/>
      <c r="T352" s="176"/>
      <c r="U352" s="339"/>
      <c r="V352" s="745" t="str">
        <f>$AP$2</f>
        <v>　上記金額を令和08年度の賦課金として、令和08年４月末日迄に納入願います。</v>
      </c>
      <c r="Z352" s="176"/>
      <c r="AA352" s="727"/>
      <c r="AB352" s="706"/>
      <c r="AC352" s="707"/>
      <c r="AD352" s="339"/>
      <c r="AE352" s="745" t="str">
        <f>$AQ$2</f>
        <v>　上記金額を令和08年度の賦課金として領収いたしました。</v>
      </c>
      <c r="AI352" s="727"/>
      <c r="AJ352" s="176"/>
      <c r="AK352" s="182"/>
      <c r="AL352" s="182"/>
      <c r="AM352" s="182"/>
      <c r="AN352" s="182"/>
      <c r="AO352" s="182"/>
      <c r="AP352" s="182"/>
      <c r="AQ352" s="182"/>
      <c r="AR352" s="182"/>
      <c r="AS352" s="182"/>
    </row>
    <row r="353" ht="20.25" customHeight="1">
      <c r="A353" s="176"/>
      <c r="B353" s="339"/>
      <c r="G353" s="176"/>
      <c r="H353" s="727"/>
      <c r="I353" s="706"/>
      <c r="J353" s="707"/>
      <c r="K353" s="339"/>
      <c r="P353" s="727"/>
      <c r="Q353" s="176"/>
      <c r="R353" s="706"/>
      <c r="S353" s="707"/>
      <c r="T353" s="176"/>
      <c r="U353" s="339"/>
      <c r="Z353" s="176"/>
      <c r="AA353" s="727"/>
      <c r="AB353" s="706"/>
      <c r="AC353" s="707"/>
      <c r="AD353" s="339"/>
      <c r="AI353" s="727"/>
      <c r="AJ353" s="176"/>
      <c r="AK353" s="182"/>
      <c r="AL353" s="182"/>
      <c r="AM353" s="182"/>
      <c r="AN353" s="182"/>
      <c r="AO353" s="182"/>
      <c r="AP353" s="182"/>
      <c r="AQ353" s="182"/>
      <c r="AR353" s="182"/>
      <c r="AS353" s="182"/>
    </row>
    <row r="354" ht="20.25" customHeight="1">
      <c r="A354" s="176"/>
      <c r="B354" s="339"/>
      <c r="G354" s="176"/>
      <c r="H354" s="727"/>
      <c r="I354" s="706"/>
      <c r="J354" s="707"/>
      <c r="K354" s="339"/>
      <c r="P354" s="727"/>
      <c r="Q354" s="176"/>
      <c r="R354" s="706"/>
      <c r="S354" s="707"/>
      <c r="T354" s="176"/>
      <c r="U354" s="339"/>
      <c r="Z354" s="176"/>
      <c r="AA354" s="727"/>
      <c r="AB354" s="706"/>
      <c r="AC354" s="707"/>
      <c r="AD354" s="339"/>
      <c r="AI354" s="727"/>
      <c r="AJ354" s="176"/>
      <c r="AK354" s="182"/>
      <c r="AL354" s="182"/>
      <c r="AM354" s="182"/>
      <c r="AN354" s="182"/>
      <c r="AO354" s="182"/>
      <c r="AP354" s="182"/>
      <c r="AQ354" s="182"/>
      <c r="AR354" s="182"/>
      <c r="AS354" s="182"/>
    </row>
    <row r="355" ht="20.25" customHeight="1">
      <c r="A355" s="176"/>
      <c r="B355" s="339"/>
      <c r="G355" s="176"/>
      <c r="H355" s="727"/>
      <c r="I355" s="706"/>
      <c r="J355" s="707"/>
      <c r="K355" s="339"/>
      <c r="P355" s="727"/>
      <c r="Q355" s="176"/>
      <c r="R355" s="706"/>
      <c r="S355" s="707"/>
      <c r="T355" s="176"/>
      <c r="U355" s="339"/>
      <c r="Z355" s="176"/>
      <c r="AA355" s="727"/>
      <c r="AB355" s="706"/>
      <c r="AC355" s="707"/>
      <c r="AD355" s="339"/>
      <c r="AI355" s="727"/>
      <c r="AJ355" s="176"/>
      <c r="AK355" s="182"/>
      <c r="AL355" s="182"/>
      <c r="AM355" s="182"/>
      <c r="AN355" s="182"/>
      <c r="AO355" s="182"/>
      <c r="AP355" s="182"/>
      <c r="AQ355" s="182"/>
      <c r="AR355" s="182"/>
      <c r="AS355" s="182"/>
    </row>
    <row r="356" ht="20.25" customHeight="1">
      <c r="A356" s="176"/>
      <c r="B356" s="339"/>
      <c r="C356" s="746" t="str">
        <f>$AP$3</f>
        <v>令和08年　4　月　   日</v>
      </c>
      <c r="H356" s="747"/>
      <c r="I356" s="748"/>
      <c r="J356" s="749"/>
      <c r="K356" s="750"/>
      <c r="L356" s="726"/>
      <c r="P356" s="747"/>
      <c r="Q356" s="176"/>
      <c r="R356" s="706"/>
      <c r="S356" s="707"/>
      <c r="T356" s="176"/>
      <c r="U356" s="339"/>
      <c r="V356" s="746" t="str">
        <f>$AP$3</f>
        <v>令和08年　4　月　   日</v>
      </c>
      <c r="AA356" s="747"/>
      <c r="AB356" s="748"/>
      <c r="AC356" s="749"/>
      <c r="AD356" s="750"/>
      <c r="AE356" s="726"/>
      <c r="AI356" s="747"/>
      <c r="AJ356" s="176"/>
      <c r="AK356" s="182"/>
      <c r="AL356" s="182"/>
      <c r="AM356" s="182"/>
      <c r="AN356" s="182"/>
      <c r="AO356" s="182"/>
      <c r="AP356" s="182"/>
      <c r="AQ356" s="182"/>
      <c r="AR356" s="182"/>
      <c r="AS356" s="182"/>
    </row>
    <row r="357" ht="20.25" customHeight="1">
      <c r="A357" s="176"/>
      <c r="B357" s="752"/>
      <c r="C357" s="753" t="str">
        <f>$AN$2</f>
        <v>片岡農産組合長　久保田　要</v>
      </c>
      <c r="H357" s="754"/>
      <c r="I357" s="755"/>
      <c r="J357" s="756"/>
      <c r="K357" s="752"/>
      <c r="L357" s="753" t="s">
        <v>711</v>
      </c>
      <c r="P357" s="757"/>
      <c r="Q357" s="176"/>
      <c r="R357" s="706"/>
      <c r="S357" s="707"/>
      <c r="T357" s="751"/>
      <c r="U357" s="752"/>
      <c r="V357" s="753" t="s">
        <v>711</v>
      </c>
      <c r="AA357" s="754"/>
      <c r="AB357" s="755"/>
      <c r="AC357" s="756"/>
      <c r="AD357" s="752"/>
      <c r="AE357" s="753" t="s">
        <v>711</v>
      </c>
      <c r="AI357" s="757"/>
      <c r="AJ357" s="176"/>
      <c r="AK357" s="182"/>
      <c r="AL357" s="182"/>
      <c r="AM357" s="182"/>
      <c r="AN357" s="182"/>
      <c r="AO357" s="182"/>
      <c r="AP357" s="182"/>
      <c r="AQ357" s="182"/>
      <c r="AR357" s="182"/>
      <c r="AS357" s="182"/>
    </row>
    <row r="358" ht="20.25" customHeight="1">
      <c r="A358" s="176"/>
      <c r="B358" s="752"/>
      <c r="H358" s="754"/>
      <c r="I358" s="755"/>
      <c r="J358" s="756"/>
      <c r="K358" s="752"/>
      <c r="P358" s="757"/>
      <c r="Q358" s="176"/>
      <c r="R358" s="706"/>
      <c r="S358" s="707"/>
      <c r="T358" s="751"/>
      <c r="U358" s="752"/>
      <c r="AA358" s="754"/>
      <c r="AB358" s="755"/>
      <c r="AC358" s="756"/>
      <c r="AD358" s="752"/>
      <c r="AI358" s="757"/>
      <c r="AJ358" s="176"/>
      <c r="AK358" s="182"/>
      <c r="AL358" s="182"/>
      <c r="AM358" s="182"/>
      <c r="AN358" s="182"/>
      <c r="AO358" s="182"/>
      <c r="AP358" s="182"/>
      <c r="AQ358" s="182"/>
      <c r="AR358" s="182"/>
      <c r="AS358" s="182"/>
    </row>
    <row r="359" ht="20.25" customHeight="1">
      <c r="A359" s="176"/>
      <c r="B359" s="496"/>
      <c r="C359" s="497"/>
      <c r="D359" s="497"/>
      <c r="E359" s="497"/>
      <c r="F359" s="758"/>
      <c r="G359" s="497"/>
      <c r="H359" s="759"/>
      <c r="I359" s="706"/>
      <c r="J359" s="707"/>
      <c r="K359" s="496"/>
      <c r="L359" s="497"/>
      <c r="M359" s="497"/>
      <c r="N359" s="758"/>
      <c r="O359" s="497"/>
      <c r="P359" s="759"/>
      <c r="Q359" s="176"/>
      <c r="R359" s="706"/>
      <c r="S359" s="707"/>
      <c r="T359" s="176"/>
      <c r="U359" s="496"/>
      <c r="V359" s="497"/>
      <c r="W359" s="497"/>
      <c r="X359" s="497"/>
      <c r="Y359" s="758"/>
      <c r="Z359" s="497"/>
      <c r="AA359" s="759"/>
      <c r="AB359" s="706"/>
      <c r="AC359" s="707"/>
      <c r="AD359" s="496"/>
      <c r="AE359" s="497"/>
      <c r="AF359" s="497"/>
      <c r="AG359" s="758"/>
      <c r="AH359" s="497"/>
      <c r="AI359" s="759"/>
      <c r="AJ359" s="176"/>
      <c r="AK359" s="182"/>
      <c r="AL359" s="182"/>
      <c r="AM359" s="182"/>
      <c r="AN359" s="182"/>
      <c r="AO359" s="182"/>
      <c r="AP359" s="182"/>
      <c r="AQ359" s="182"/>
      <c r="AR359" s="182"/>
      <c r="AS359" s="182"/>
    </row>
    <row r="360" ht="29.25" customHeight="1">
      <c r="A360" s="176"/>
      <c r="B360" s="176"/>
      <c r="C360" s="176"/>
      <c r="D360" s="176"/>
      <c r="E360" s="176"/>
      <c r="F360" s="177"/>
      <c r="G360" s="176"/>
      <c r="H360" s="176"/>
      <c r="I360" s="176"/>
      <c r="J360" s="176"/>
      <c r="K360" s="176"/>
      <c r="L360" s="176"/>
      <c r="M360" s="176"/>
      <c r="N360" s="177"/>
      <c r="O360" s="176"/>
      <c r="P360" s="176"/>
      <c r="Q360" s="176"/>
      <c r="R360" s="706"/>
      <c r="S360" s="707"/>
      <c r="T360" s="176"/>
      <c r="U360" s="176"/>
      <c r="V360" s="176"/>
      <c r="W360" s="176"/>
      <c r="X360" s="176"/>
      <c r="Y360" s="177"/>
      <c r="Z360" s="176"/>
      <c r="AA360" s="176"/>
      <c r="AB360" s="176"/>
      <c r="AC360" s="176"/>
      <c r="AD360" s="176"/>
      <c r="AE360" s="176"/>
      <c r="AF360" s="176"/>
      <c r="AG360" s="177"/>
      <c r="AH360" s="176"/>
      <c r="AI360" s="176"/>
      <c r="AJ360" s="176"/>
      <c r="AK360" s="176"/>
      <c r="AL360" s="176"/>
      <c r="AM360" s="176"/>
      <c r="AN360" s="176"/>
      <c r="AO360" s="176"/>
      <c r="AP360" s="176"/>
      <c r="AQ360" s="176"/>
      <c r="AR360" s="176"/>
      <c r="AS360" s="176"/>
    </row>
    <row r="361" ht="26.25" customHeight="1">
      <c r="A361" s="176"/>
      <c r="B361" s="176"/>
      <c r="C361" s="176"/>
      <c r="D361" s="176"/>
      <c r="E361" s="176"/>
      <c r="F361" s="177"/>
      <c r="G361" s="176"/>
      <c r="H361" s="176"/>
      <c r="I361" s="706"/>
      <c r="J361" s="707"/>
      <c r="K361" s="176"/>
      <c r="L361" s="176"/>
      <c r="M361" s="176"/>
      <c r="N361" s="177"/>
      <c r="O361" s="176"/>
      <c r="P361" s="176"/>
      <c r="Q361" s="176"/>
      <c r="R361" s="706"/>
      <c r="S361" s="707"/>
      <c r="T361" s="176"/>
      <c r="U361" s="176"/>
      <c r="V361" s="176"/>
      <c r="W361" s="176"/>
      <c r="X361" s="176"/>
      <c r="Y361" s="177"/>
      <c r="Z361" s="176"/>
      <c r="AA361" s="176"/>
      <c r="AB361" s="706"/>
      <c r="AC361" s="707"/>
      <c r="AD361" s="176"/>
      <c r="AE361" s="176"/>
      <c r="AF361" s="176"/>
      <c r="AG361" s="177"/>
      <c r="AH361" s="176"/>
      <c r="AI361" s="176"/>
      <c r="AJ361" s="176"/>
      <c r="AK361" s="182"/>
      <c r="AL361" s="182"/>
      <c r="AM361" s="182"/>
      <c r="AN361" s="182"/>
      <c r="AO361" s="182"/>
      <c r="AP361" s="182"/>
      <c r="AQ361" s="182"/>
      <c r="AR361" s="182"/>
      <c r="AS361" s="182"/>
    </row>
    <row r="362" ht="20.25" customHeight="1">
      <c r="A362" s="176"/>
      <c r="B362" s="713" t="str">
        <f>IF(E369&lt;=0,$AL$2,$AL$1)</f>
        <v>道水割及び取水賦課金請求書</v>
      </c>
      <c r="C362" s="88"/>
      <c r="D362" s="88"/>
      <c r="E362" s="88"/>
      <c r="F362" s="88"/>
      <c r="G362" s="88"/>
      <c r="H362" s="66"/>
      <c r="I362" s="714"/>
      <c r="J362" s="707"/>
      <c r="K362" s="715" t="str">
        <f>IF(E369&lt;=0,$AL$4,$AL$3)</f>
        <v>道水割出不足金及び取水賦課金領収書</v>
      </c>
      <c r="L362" s="88"/>
      <c r="M362" s="88"/>
      <c r="N362" s="88"/>
      <c r="O362" s="88"/>
      <c r="P362" s="66"/>
      <c r="Q362" s="176"/>
      <c r="R362" s="706"/>
      <c r="S362" s="707"/>
      <c r="T362" s="176"/>
      <c r="U362" s="713" t="str">
        <f>IF(X369&lt;=0,$AL$2,$AL$1)</f>
        <v>道水割及び取水賦課金支払書</v>
      </c>
      <c r="V362" s="88"/>
      <c r="W362" s="88"/>
      <c r="X362" s="88"/>
      <c r="Y362" s="88"/>
      <c r="Z362" s="88"/>
      <c r="AA362" s="66"/>
      <c r="AB362" s="714"/>
      <c r="AC362" s="707"/>
      <c r="AD362" s="715" t="str">
        <f>IF(X369&lt;=0,$AL$4,$AL$3)</f>
        <v>道水割出不足金及び取水賦課金支払確認書</v>
      </c>
      <c r="AE362" s="88"/>
      <c r="AF362" s="88"/>
      <c r="AG362" s="88"/>
      <c r="AH362" s="88"/>
      <c r="AI362" s="66"/>
      <c r="AJ362" s="176"/>
      <c r="AK362" s="182"/>
      <c r="AL362" s="182"/>
      <c r="AM362" s="182"/>
      <c r="AN362" s="182"/>
      <c r="AO362" s="182"/>
      <c r="AP362" s="182"/>
      <c r="AQ362" s="182"/>
      <c r="AR362" s="182"/>
      <c r="AS362" s="182"/>
    </row>
    <row r="363" ht="20.25" customHeight="1">
      <c r="A363" s="176"/>
      <c r="B363" s="639"/>
      <c r="H363" s="78"/>
      <c r="I363" s="706"/>
      <c r="J363" s="707"/>
      <c r="K363" s="639"/>
      <c r="P363" s="78"/>
      <c r="Q363" s="176"/>
      <c r="R363" s="706"/>
      <c r="S363" s="707"/>
      <c r="T363" s="176"/>
      <c r="U363" s="639"/>
      <c r="AA363" s="78"/>
      <c r="AB363" s="706"/>
      <c r="AC363" s="707"/>
      <c r="AD363" s="639"/>
      <c r="AI363" s="78"/>
      <c r="AJ363" s="176"/>
      <c r="AK363" s="182"/>
      <c r="AL363" s="182"/>
      <c r="AM363" s="182"/>
      <c r="AN363" s="182"/>
      <c r="AO363" s="182"/>
      <c r="AP363" s="182"/>
      <c r="AQ363" s="182"/>
      <c r="AR363" s="182"/>
      <c r="AS363" s="182"/>
    </row>
    <row r="364" ht="20.25" customHeight="1">
      <c r="A364" s="176"/>
      <c r="B364" s="339"/>
      <c r="C364" s="176"/>
      <c r="D364" s="725" t="str">
        <f>'R08賦集'!C95</f>
        <v>澁谷 孝之</v>
      </c>
      <c r="E364" s="109"/>
      <c r="F364" s="726" t="s">
        <v>537</v>
      </c>
      <c r="H364" s="727"/>
      <c r="I364" s="706"/>
      <c r="J364" s="707"/>
      <c r="K364" s="339"/>
      <c r="L364" s="725" t="str">
        <f>D364</f>
        <v>澁谷 孝之</v>
      </c>
      <c r="M364" s="109"/>
      <c r="N364" s="726" t="s">
        <v>537</v>
      </c>
      <c r="P364" s="727"/>
      <c r="Q364" s="176"/>
      <c r="R364" s="706"/>
      <c r="S364" s="707"/>
      <c r="T364" s="176"/>
      <c r="U364" s="339"/>
      <c r="V364" s="176"/>
      <c r="W364" s="725" t="str">
        <f>'R08賦集'!C119</f>
        <v>****</v>
      </c>
      <c r="X364" s="109"/>
      <c r="Y364" s="726" t="s">
        <v>537</v>
      </c>
      <c r="AA364" s="727"/>
      <c r="AB364" s="706"/>
      <c r="AC364" s="707"/>
      <c r="AD364" s="339"/>
      <c r="AE364" s="725" t="str">
        <f>W364</f>
        <v>****</v>
      </c>
      <c r="AF364" s="109"/>
      <c r="AG364" s="726" t="s">
        <v>537</v>
      </c>
      <c r="AI364" s="727"/>
      <c r="AJ364" s="176"/>
      <c r="AK364" s="182"/>
      <c r="AL364" s="182"/>
      <c r="AM364" s="182"/>
      <c r="AN364" s="182"/>
      <c r="AO364" s="182"/>
      <c r="AP364" s="182"/>
      <c r="AQ364" s="182"/>
      <c r="AR364" s="182"/>
      <c r="AS364" s="182"/>
    </row>
    <row r="365" ht="20.25" customHeight="1">
      <c r="A365" s="176"/>
      <c r="B365" s="339"/>
      <c r="C365" s="176"/>
      <c r="D365" s="519"/>
      <c r="E365" s="519"/>
      <c r="F365" s="731"/>
      <c r="G365" s="519"/>
      <c r="H365" s="727"/>
      <c r="I365" s="706"/>
      <c r="J365" s="707"/>
      <c r="K365" s="339"/>
      <c r="L365" s="176"/>
      <c r="M365" s="176"/>
      <c r="N365" s="177"/>
      <c r="O365" s="176"/>
      <c r="P365" s="727"/>
      <c r="Q365" s="176"/>
      <c r="R365" s="706"/>
      <c r="S365" s="707"/>
      <c r="T365" s="176"/>
      <c r="U365" s="339"/>
      <c r="V365" s="176"/>
      <c r="W365" s="519"/>
      <c r="X365" s="519"/>
      <c r="Y365" s="731"/>
      <c r="Z365" s="519"/>
      <c r="AA365" s="727"/>
      <c r="AB365" s="706"/>
      <c r="AC365" s="707"/>
      <c r="AD365" s="339"/>
      <c r="AE365" s="176"/>
      <c r="AF365" s="176"/>
      <c r="AG365" s="177"/>
      <c r="AH365" s="176"/>
      <c r="AI365" s="727"/>
      <c r="AJ365" s="176"/>
      <c r="AK365" s="182"/>
      <c r="AL365" s="182"/>
      <c r="AM365" s="182"/>
      <c r="AN365" s="182"/>
      <c r="AO365" s="182"/>
      <c r="AP365" s="182"/>
      <c r="AQ365" s="182"/>
      <c r="AR365" s="182"/>
      <c r="AS365" s="182"/>
    </row>
    <row r="366" ht="20.25" customHeight="1">
      <c r="A366" s="176"/>
      <c r="B366" s="339"/>
      <c r="C366" s="176"/>
      <c r="D366" s="735" t="s">
        <v>345</v>
      </c>
      <c r="E366" s="736" t="str">
        <f>'R08賦集'!Q95</f>
        <v>1,120</v>
      </c>
      <c r="F366" s="737" t="s">
        <v>706</v>
      </c>
      <c r="G366" s="176"/>
      <c r="H366" s="727"/>
      <c r="I366" s="706"/>
      <c r="J366" s="707"/>
      <c r="K366" s="339"/>
      <c r="L366" s="176"/>
      <c r="M366" s="176"/>
      <c r="N366" s="177"/>
      <c r="O366" s="176"/>
      <c r="P366" s="727"/>
      <c r="Q366" s="176"/>
      <c r="R366" s="706"/>
      <c r="S366" s="707"/>
      <c r="T366" s="176"/>
      <c r="U366" s="339"/>
      <c r="V366" s="176"/>
      <c r="W366" s="735" t="s">
        <v>345</v>
      </c>
      <c r="X366" s="736" t="str">
        <f>'R08賦集'!Q119</f>
        <v>0</v>
      </c>
      <c r="Y366" s="737" t="s">
        <v>706</v>
      </c>
      <c r="Z366" s="176"/>
      <c r="AA366" s="727"/>
      <c r="AB366" s="706"/>
      <c r="AC366" s="707"/>
      <c r="AD366" s="339"/>
      <c r="AE366" s="176"/>
      <c r="AF366" s="176"/>
      <c r="AG366" s="177"/>
      <c r="AH366" s="176"/>
      <c r="AI366" s="727"/>
      <c r="AJ366" s="176"/>
      <c r="AK366" s="182"/>
      <c r="AL366" s="182"/>
      <c r="AM366" s="182"/>
      <c r="AN366" s="182"/>
      <c r="AO366" s="182"/>
      <c r="AP366" s="182"/>
      <c r="AQ366" s="182"/>
      <c r="AR366" s="182"/>
      <c r="AS366" s="182"/>
    </row>
    <row r="367" ht="20.25" customHeight="1">
      <c r="A367" s="176"/>
      <c r="B367" s="339"/>
      <c r="C367" s="176"/>
      <c r="D367" s="735" t="s">
        <v>707</v>
      </c>
      <c r="E367" s="736" t="str">
        <f>'R08賦集'!S95</f>
        <v>6,060</v>
      </c>
      <c r="F367" s="737" t="s">
        <v>706</v>
      </c>
      <c r="G367" s="176"/>
      <c r="H367" s="727"/>
      <c r="I367" s="706"/>
      <c r="J367" s="707"/>
      <c r="K367" s="339"/>
      <c r="L367" s="176"/>
      <c r="M367" s="176"/>
      <c r="N367" s="177"/>
      <c r="O367" s="176"/>
      <c r="P367" s="727"/>
      <c r="Q367" s="176"/>
      <c r="R367" s="706"/>
      <c r="S367" s="707"/>
      <c r="T367" s="176"/>
      <c r="U367" s="339"/>
      <c r="V367" s="176"/>
      <c r="W367" s="735" t="s">
        <v>707</v>
      </c>
      <c r="X367" s="736" t="str">
        <f>'R08賦集'!S119</f>
        <v>0</v>
      </c>
      <c r="Y367" s="737" t="s">
        <v>706</v>
      </c>
      <c r="Z367" s="176"/>
      <c r="AA367" s="727"/>
      <c r="AB367" s="706"/>
      <c r="AC367" s="707"/>
      <c r="AD367" s="339"/>
      <c r="AE367" s="176"/>
      <c r="AF367" s="176"/>
      <c r="AG367" s="177"/>
      <c r="AH367" s="176"/>
      <c r="AI367" s="727"/>
      <c r="AJ367" s="176"/>
      <c r="AK367" s="182"/>
      <c r="AL367" s="182"/>
      <c r="AM367" s="182"/>
      <c r="AN367" s="182"/>
      <c r="AO367" s="182"/>
      <c r="AP367" s="182"/>
      <c r="AQ367" s="182"/>
      <c r="AR367" s="182"/>
      <c r="AS367" s="182"/>
    </row>
    <row r="368" ht="20.25" customHeight="1">
      <c r="A368" s="176"/>
      <c r="B368" s="339"/>
      <c r="C368" s="176"/>
      <c r="D368" s="735" t="s">
        <v>708</v>
      </c>
      <c r="E368" s="739" t="str">
        <f>'R08賦集'!W95</f>
        <v>500</v>
      </c>
      <c r="F368" s="737" t="s">
        <v>706</v>
      </c>
      <c r="G368" s="176"/>
      <c r="H368" s="727"/>
      <c r="I368" s="706"/>
      <c r="J368" s="707"/>
      <c r="K368" s="339"/>
      <c r="L368" s="740" t="s">
        <v>709</v>
      </c>
      <c r="M368" s="741" t="str">
        <f>E369</f>
        <v>7,680</v>
      </c>
      <c r="N368" s="742" t="s">
        <v>706</v>
      </c>
      <c r="O368" s="109"/>
      <c r="P368" s="743"/>
      <c r="Q368" s="176"/>
      <c r="R368" s="706"/>
      <c r="S368" s="707"/>
      <c r="T368" s="176"/>
      <c r="U368" s="339"/>
      <c r="V368" s="176"/>
      <c r="W368" s="735" t="s">
        <v>708</v>
      </c>
      <c r="X368" s="739" t="str">
        <f>'R08賦集'!W119</f>
        <v>0</v>
      </c>
      <c r="Y368" s="737" t="s">
        <v>706</v>
      </c>
      <c r="Z368" s="176"/>
      <c r="AA368" s="727"/>
      <c r="AB368" s="706"/>
      <c r="AC368" s="707"/>
      <c r="AD368" s="339"/>
      <c r="AE368" s="740" t="s">
        <v>709</v>
      </c>
      <c r="AF368" s="741" t="str">
        <f>X369</f>
        <v>0</v>
      </c>
      <c r="AG368" s="742" t="s">
        <v>706</v>
      </c>
      <c r="AH368" s="109"/>
      <c r="AI368" s="743"/>
      <c r="AJ368" s="176"/>
      <c r="AK368" s="182"/>
      <c r="AL368" s="182"/>
      <c r="AM368" s="182"/>
      <c r="AN368" s="182"/>
      <c r="AO368" s="182"/>
      <c r="AP368" s="182"/>
      <c r="AQ368" s="182"/>
      <c r="AR368" s="182"/>
      <c r="AS368" s="182"/>
    </row>
    <row r="369" ht="20.25" customHeight="1">
      <c r="A369" s="176"/>
      <c r="B369" s="339"/>
      <c r="C369" s="176"/>
      <c r="D369" s="735" t="s">
        <v>710</v>
      </c>
      <c r="E369" s="744" t="str">
        <f>'R08賦集'!X95</f>
        <v>7,680</v>
      </c>
      <c r="F369" s="737" t="s">
        <v>706</v>
      </c>
      <c r="G369" s="176"/>
      <c r="H369" s="727"/>
      <c r="I369" s="706"/>
      <c r="J369" s="707"/>
      <c r="K369" s="339"/>
      <c r="L369" s="176"/>
      <c r="M369" s="176"/>
      <c r="N369" s="177"/>
      <c r="O369" s="176"/>
      <c r="P369" s="727"/>
      <c r="Q369" s="176"/>
      <c r="R369" s="706"/>
      <c r="S369" s="707"/>
      <c r="T369" s="176"/>
      <c r="U369" s="339"/>
      <c r="V369" s="176"/>
      <c r="W369" s="735" t="s">
        <v>710</v>
      </c>
      <c r="X369" s="744" t="str">
        <f>'R08賦集'!X119</f>
        <v>0</v>
      </c>
      <c r="Y369" s="737" t="s">
        <v>706</v>
      </c>
      <c r="Z369" s="176"/>
      <c r="AA369" s="727"/>
      <c r="AB369" s="706"/>
      <c r="AC369" s="707"/>
      <c r="AD369" s="339"/>
      <c r="AE369" s="176"/>
      <c r="AF369" s="176"/>
      <c r="AG369" s="177"/>
      <c r="AH369" s="176"/>
      <c r="AI369" s="727"/>
      <c r="AJ369" s="176"/>
      <c r="AK369" s="182"/>
      <c r="AL369" s="182"/>
      <c r="AM369" s="182"/>
      <c r="AN369" s="182"/>
      <c r="AO369" s="182"/>
      <c r="AP369" s="182"/>
      <c r="AQ369" s="182"/>
      <c r="AR369" s="182"/>
      <c r="AS369" s="182"/>
    </row>
    <row r="370" ht="20.25" customHeight="1">
      <c r="A370" s="176"/>
      <c r="B370" s="339"/>
      <c r="C370" s="745" t="str">
        <f>$AP$2</f>
        <v>　上記金額を令和08年度の賦課金として、令和08年４月末日迄に納入願います。</v>
      </c>
      <c r="G370" s="176"/>
      <c r="H370" s="727"/>
      <c r="I370" s="706"/>
      <c r="J370" s="707"/>
      <c r="K370" s="339"/>
      <c r="L370" s="745" t="str">
        <f>$AQ$2</f>
        <v>　上記金額を令和08年度の賦課金として領収いたしました。</v>
      </c>
      <c r="P370" s="727"/>
      <c r="Q370" s="176"/>
      <c r="R370" s="706"/>
      <c r="S370" s="707"/>
      <c r="T370" s="176"/>
      <c r="U370" s="339"/>
      <c r="V370" s="745" t="str">
        <f>$AP$2</f>
        <v>　上記金額を令和08年度の賦課金として、令和08年４月末日迄に納入願います。</v>
      </c>
      <c r="Z370" s="176"/>
      <c r="AA370" s="727"/>
      <c r="AB370" s="706"/>
      <c r="AC370" s="707"/>
      <c r="AD370" s="339"/>
      <c r="AE370" s="745" t="str">
        <f>$AQ$2</f>
        <v>　上記金額を令和08年度の賦課金として領収いたしました。</v>
      </c>
      <c r="AI370" s="727"/>
      <c r="AJ370" s="176"/>
      <c r="AK370" s="182"/>
      <c r="AL370" s="182"/>
      <c r="AM370" s="182"/>
      <c r="AN370" s="182"/>
      <c r="AO370" s="182"/>
      <c r="AP370" s="182"/>
      <c r="AQ370" s="182"/>
      <c r="AR370" s="182"/>
      <c r="AS370" s="182"/>
    </row>
    <row r="371" ht="20.25" customHeight="1">
      <c r="A371" s="176"/>
      <c r="B371" s="339"/>
      <c r="G371" s="176"/>
      <c r="H371" s="727"/>
      <c r="I371" s="706"/>
      <c r="J371" s="707"/>
      <c r="K371" s="339"/>
      <c r="P371" s="727"/>
      <c r="Q371" s="176"/>
      <c r="R371" s="706"/>
      <c r="S371" s="707"/>
      <c r="T371" s="176"/>
      <c r="U371" s="339"/>
      <c r="Z371" s="176"/>
      <c r="AA371" s="727"/>
      <c r="AB371" s="706"/>
      <c r="AC371" s="707"/>
      <c r="AD371" s="339"/>
      <c r="AI371" s="727"/>
      <c r="AJ371" s="176"/>
      <c r="AK371" s="182"/>
      <c r="AL371" s="182"/>
      <c r="AM371" s="182"/>
      <c r="AN371" s="182"/>
      <c r="AO371" s="182"/>
      <c r="AP371" s="182"/>
      <c r="AQ371" s="182"/>
      <c r="AR371" s="182"/>
      <c r="AS371" s="182"/>
    </row>
    <row r="372" ht="20.25" customHeight="1">
      <c r="A372" s="176"/>
      <c r="B372" s="339"/>
      <c r="G372" s="176"/>
      <c r="H372" s="727"/>
      <c r="I372" s="706"/>
      <c r="J372" s="707"/>
      <c r="K372" s="339"/>
      <c r="P372" s="727"/>
      <c r="Q372" s="176"/>
      <c r="R372" s="706"/>
      <c r="S372" s="707"/>
      <c r="T372" s="176"/>
      <c r="U372" s="339"/>
      <c r="Z372" s="176"/>
      <c r="AA372" s="727"/>
      <c r="AB372" s="706"/>
      <c r="AC372" s="707"/>
      <c r="AD372" s="339"/>
      <c r="AI372" s="727"/>
      <c r="AJ372" s="176"/>
      <c r="AK372" s="182"/>
      <c r="AL372" s="182"/>
      <c r="AM372" s="182"/>
      <c r="AN372" s="182"/>
      <c r="AO372" s="182"/>
      <c r="AP372" s="182"/>
      <c r="AQ372" s="182"/>
      <c r="AR372" s="182"/>
      <c r="AS372" s="182"/>
    </row>
    <row r="373" ht="20.25" customHeight="1">
      <c r="A373" s="176"/>
      <c r="B373" s="339"/>
      <c r="G373" s="176"/>
      <c r="H373" s="727"/>
      <c r="I373" s="706"/>
      <c r="J373" s="707"/>
      <c r="K373" s="339"/>
      <c r="P373" s="727"/>
      <c r="Q373" s="176"/>
      <c r="R373" s="706"/>
      <c r="S373" s="707"/>
      <c r="T373" s="176"/>
      <c r="U373" s="339"/>
      <c r="Z373" s="176"/>
      <c r="AA373" s="727"/>
      <c r="AB373" s="706"/>
      <c r="AC373" s="707"/>
      <c r="AD373" s="339"/>
      <c r="AI373" s="727"/>
      <c r="AJ373" s="176"/>
      <c r="AK373" s="182"/>
      <c r="AL373" s="182"/>
      <c r="AM373" s="182"/>
      <c r="AN373" s="182"/>
      <c r="AO373" s="182"/>
      <c r="AP373" s="182"/>
      <c r="AQ373" s="182"/>
      <c r="AR373" s="182"/>
      <c r="AS373" s="182"/>
    </row>
    <row r="374" ht="20.25" customHeight="1">
      <c r="A374" s="176"/>
      <c r="B374" s="339"/>
      <c r="C374" s="746" t="str">
        <f>$AP$3</f>
        <v>令和08年　4　月　   日</v>
      </c>
      <c r="H374" s="747"/>
      <c r="I374" s="748"/>
      <c r="J374" s="749"/>
      <c r="K374" s="750"/>
      <c r="L374" s="726"/>
      <c r="P374" s="747"/>
      <c r="Q374" s="176"/>
      <c r="R374" s="706"/>
      <c r="S374" s="707"/>
      <c r="T374" s="176"/>
      <c r="U374" s="339"/>
      <c r="V374" s="746" t="str">
        <f>$AP$3</f>
        <v>令和08年　4　月　   日</v>
      </c>
      <c r="AA374" s="747"/>
      <c r="AB374" s="748"/>
      <c r="AC374" s="749"/>
      <c r="AD374" s="750"/>
      <c r="AE374" s="726"/>
      <c r="AI374" s="747"/>
      <c r="AJ374" s="176"/>
      <c r="AK374" s="182"/>
      <c r="AL374" s="182"/>
      <c r="AM374" s="182"/>
      <c r="AN374" s="182"/>
      <c r="AO374" s="182"/>
      <c r="AP374" s="182"/>
      <c r="AQ374" s="182"/>
      <c r="AR374" s="182"/>
      <c r="AS374" s="182"/>
    </row>
    <row r="375" ht="20.25" customHeight="1">
      <c r="A375" s="176"/>
      <c r="B375" s="752"/>
      <c r="C375" s="753" t="str">
        <f>$AN$2</f>
        <v>片岡農産組合長　久保田　要</v>
      </c>
      <c r="H375" s="754"/>
      <c r="I375" s="755"/>
      <c r="J375" s="756"/>
      <c r="K375" s="752"/>
      <c r="L375" s="753" t="s">
        <v>711</v>
      </c>
      <c r="P375" s="757"/>
      <c r="Q375" s="176"/>
      <c r="R375" s="706"/>
      <c r="S375" s="707"/>
      <c r="T375" s="751"/>
      <c r="U375" s="752"/>
      <c r="V375" s="753" t="s">
        <v>711</v>
      </c>
      <c r="AA375" s="754"/>
      <c r="AB375" s="755"/>
      <c r="AC375" s="756"/>
      <c r="AD375" s="752"/>
      <c r="AE375" s="753" t="s">
        <v>711</v>
      </c>
      <c r="AI375" s="757"/>
      <c r="AJ375" s="176"/>
      <c r="AK375" s="182"/>
      <c r="AL375" s="182"/>
      <c r="AM375" s="182"/>
      <c r="AN375" s="182"/>
      <c r="AO375" s="182"/>
      <c r="AP375" s="182"/>
      <c r="AQ375" s="182"/>
      <c r="AR375" s="182"/>
      <c r="AS375" s="182"/>
    </row>
    <row r="376" ht="20.25" customHeight="1">
      <c r="A376" s="176"/>
      <c r="B376" s="752"/>
      <c r="H376" s="754"/>
      <c r="I376" s="755"/>
      <c r="J376" s="756"/>
      <c r="K376" s="752"/>
      <c r="P376" s="757"/>
      <c r="Q376" s="176"/>
      <c r="R376" s="706"/>
      <c r="S376" s="707"/>
      <c r="T376" s="751"/>
      <c r="U376" s="752"/>
      <c r="AA376" s="754"/>
      <c r="AB376" s="755"/>
      <c r="AC376" s="756"/>
      <c r="AD376" s="752"/>
      <c r="AI376" s="757"/>
      <c r="AJ376" s="176"/>
      <c r="AK376" s="182"/>
      <c r="AL376" s="182"/>
      <c r="AM376" s="182"/>
      <c r="AN376" s="182"/>
      <c r="AO376" s="182"/>
      <c r="AP376" s="182"/>
      <c r="AQ376" s="182"/>
      <c r="AR376" s="182"/>
      <c r="AS376" s="182"/>
    </row>
    <row r="377" ht="20.25" customHeight="1">
      <c r="A377" s="176"/>
      <c r="B377" s="496"/>
      <c r="C377" s="497"/>
      <c r="D377" s="497"/>
      <c r="E377" s="497"/>
      <c r="F377" s="758"/>
      <c r="G377" s="497"/>
      <c r="H377" s="759"/>
      <c r="I377" s="706"/>
      <c r="J377" s="707"/>
      <c r="K377" s="496"/>
      <c r="L377" s="497"/>
      <c r="M377" s="497"/>
      <c r="N377" s="758"/>
      <c r="O377" s="497"/>
      <c r="P377" s="759"/>
      <c r="Q377" s="176"/>
      <c r="R377" s="706"/>
      <c r="S377" s="707"/>
      <c r="T377" s="176"/>
      <c r="U377" s="496"/>
      <c r="V377" s="497"/>
      <c r="W377" s="497"/>
      <c r="X377" s="497"/>
      <c r="Y377" s="758"/>
      <c r="Z377" s="497"/>
      <c r="AA377" s="759"/>
      <c r="AB377" s="706"/>
      <c r="AC377" s="707"/>
      <c r="AD377" s="496"/>
      <c r="AE377" s="497"/>
      <c r="AF377" s="497"/>
      <c r="AG377" s="758"/>
      <c r="AH377" s="497"/>
      <c r="AI377" s="759"/>
      <c r="AJ377" s="176"/>
      <c r="AK377" s="182"/>
      <c r="AL377" s="182"/>
      <c r="AM377" s="182"/>
      <c r="AN377" s="182"/>
      <c r="AO377" s="182"/>
      <c r="AP377" s="182"/>
      <c r="AQ377" s="182"/>
      <c r="AR377" s="182"/>
      <c r="AS377" s="182"/>
    </row>
    <row r="378" ht="28.5" customHeight="1">
      <c r="A378" s="176"/>
      <c r="B378" s="497"/>
      <c r="C378" s="497"/>
      <c r="D378" s="497"/>
      <c r="E378" s="497"/>
      <c r="F378" s="758"/>
      <c r="G378" s="497"/>
      <c r="H378" s="497"/>
      <c r="I378" s="760"/>
      <c r="J378" s="761"/>
      <c r="K378" s="497"/>
      <c r="L378" s="497"/>
      <c r="M378" s="497"/>
      <c r="N378" s="758"/>
      <c r="O378" s="497"/>
      <c r="P378" s="497"/>
      <c r="Q378" s="176"/>
      <c r="R378" s="706"/>
      <c r="S378" s="707"/>
      <c r="T378" s="176"/>
      <c r="U378" s="497"/>
      <c r="V378" s="497"/>
      <c r="W378" s="497"/>
      <c r="X378" s="497"/>
      <c r="Y378" s="758"/>
      <c r="Z378" s="497"/>
      <c r="AA378" s="497"/>
      <c r="AB378" s="760"/>
      <c r="AC378" s="761"/>
      <c r="AD378" s="497"/>
      <c r="AE378" s="497"/>
      <c r="AF378" s="497"/>
      <c r="AG378" s="758"/>
      <c r="AH378" s="497"/>
      <c r="AI378" s="497"/>
      <c r="AJ378" s="176"/>
      <c r="AK378" s="182"/>
      <c r="AL378" s="182"/>
      <c r="AM378" s="182"/>
      <c r="AN378" s="182"/>
      <c r="AO378" s="182"/>
      <c r="AP378" s="182"/>
      <c r="AQ378" s="182"/>
      <c r="AR378" s="182"/>
      <c r="AS378" s="182"/>
    </row>
    <row r="379" ht="28.5" customHeight="1">
      <c r="A379" s="176"/>
      <c r="B379" s="176"/>
      <c r="C379" s="176"/>
      <c r="D379" s="176"/>
      <c r="E379" s="176"/>
      <c r="F379" s="177"/>
      <c r="G379" s="176"/>
      <c r="H379" s="176"/>
      <c r="I379" s="706"/>
      <c r="J379" s="707"/>
      <c r="K379" s="176"/>
      <c r="L379" s="176"/>
      <c r="M379" s="176"/>
      <c r="N379" s="177"/>
      <c r="O379" s="176"/>
      <c r="P379" s="176"/>
      <c r="Q379" s="176"/>
      <c r="R379" s="706"/>
      <c r="S379" s="707"/>
      <c r="T379" s="176"/>
      <c r="U379" s="176"/>
      <c r="V379" s="176"/>
      <c r="W379" s="176"/>
      <c r="X379" s="176"/>
      <c r="Y379" s="177"/>
      <c r="Z379" s="176"/>
      <c r="AA379" s="176"/>
      <c r="AB379" s="706"/>
      <c r="AC379" s="707"/>
      <c r="AD379" s="176"/>
      <c r="AE379" s="176"/>
      <c r="AF379" s="176"/>
      <c r="AG379" s="177"/>
      <c r="AH379" s="176"/>
      <c r="AI379" s="176"/>
      <c r="AJ379" s="176"/>
      <c r="AK379" s="182"/>
      <c r="AL379" s="182"/>
      <c r="AM379" s="182"/>
      <c r="AN379" s="182"/>
      <c r="AO379" s="182"/>
      <c r="AP379" s="182"/>
      <c r="AQ379" s="182"/>
      <c r="AR379" s="182"/>
      <c r="AS379" s="182"/>
    </row>
    <row r="380" ht="20.25" customHeight="1">
      <c r="A380" s="176"/>
      <c r="B380" s="713" t="str">
        <f>IF(E387&lt;=0,$AL$2,$AL$1)</f>
        <v>道水割及び取水賦課金請求書</v>
      </c>
      <c r="C380" s="88"/>
      <c r="D380" s="88"/>
      <c r="E380" s="88"/>
      <c r="F380" s="88"/>
      <c r="G380" s="88"/>
      <c r="H380" s="66"/>
      <c r="I380" s="714"/>
      <c r="J380" s="707"/>
      <c r="K380" s="715" t="str">
        <f>IF(E387&lt;=0,$AL$4,$AL$3)</f>
        <v>道水割出不足金及び取水賦課金領収書</v>
      </c>
      <c r="L380" s="88"/>
      <c r="M380" s="88"/>
      <c r="N380" s="88"/>
      <c r="O380" s="88"/>
      <c r="P380" s="66"/>
      <c r="Q380" s="176"/>
      <c r="R380" s="706"/>
      <c r="S380" s="707"/>
      <c r="T380" s="176"/>
      <c r="U380" s="713" t="str">
        <f>IF(X387&lt;=0,$AL$2,$AL$1)</f>
        <v>道水割及び取水賦課金支払書</v>
      </c>
      <c r="V380" s="88"/>
      <c r="W380" s="88"/>
      <c r="X380" s="88"/>
      <c r="Y380" s="88"/>
      <c r="Z380" s="88"/>
      <c r="AA380" s="66"/>
      <c r="AB380" s="714"/>
      <c r="AC380" s="707"/>
      <c r="AD380" s="715" t="str">
        <f>IF(X387&lt;=0,$AL$4,$AL$3)</f>
        <v>道水割出不足金及び取水賦課金支払確認書</v>
      </c>
      <c r="AE380" s="88"/>
      <c r="AF380" s="88"/>
      <c r="AG380" s="88"/>
      <c r="AH380" s="88"/>
      <c r="AI380" s="66"/>
      <c r="AJ380" s="176"/>
      <c r="AK380" s="182"/>
      <c r="AL380" s="182"/>
      <c r="AM380" s="182"/>
      <c r="AN380" s="182"/>
      <c r="AO380" s="182"/>
      <c r="AP380" s="182"/>
      <c r="AQ380" s="182"/>
      <c r="AR380" s="182"/>
      <c r="AS380" s="182"/>
    </row>
    <row r="381" ht="20.25" customHeight="1">
      <c r="A381" s="176"/>
      <c r="B381" s="639"/>
      <c r="H381" s="78"/>
      <c r="I381" s="706"/>
      <c r="J381" s="707"/>
      <c r="K381" s="639"/>
      <c r="P381" s="78"/>
      <c r="Q381" s="176"/>
      <c r="R381" s="706"/>
      <c r="S381" s="707"/>
      <c r="T381" s="176"/>
      <c r="U381" s="639"/>
      <c r="AA381" s="78"/>
      <c r="AB381" s="706"/>
      <c r="AC381" s="707"/>
      <c r="AD381" s="639"/>
      <c r="AI381" s="78"/>
      <c r="AJ381" s="176"/>
      <c r="AK381" s="182"/>
      <c r="AL381" s="182"/>
      <c r="AM381" s="182"/>
      <c r="AN381" s="182"/>
      <c r="AO381" s="182"/>
      <c r="AP381" s="182"/>
      <c r="AQ381" s="182"/>
      <c r="AR381" s="182"/>
      <c r="AS381" s="182"/>
    </row>
    <row r="382" ht="20.25" customHeight="1">
      <c r="A382" s="176"/>
      <c r="B382" s="339"/>
      <c r="C382" s="176"/>
      <c r="D382" s="725" t="str">
        <f>'R08賦集'!C96</f>
        <v>渋谷 彰彦</v>
      </c>
      <c r="E382" s="109"/>
      <c r="F382" s="726" t="s">
        <v>537</v>
      </c>
      <c r="H382" s="727"/>
      <c r="I382" s="706"/>
      <c r="J382" s="707"/>
      <c r="K382" s="339"/>
      <c r="L382" s="725" t="str">
        <f>D382</f>
        <v>渋谷 彰彦</v>
      </c>
      <c r="M382" s="109"/>
      <c r="N382" s="726" t="s">
        <v>537</v>
      </c>
      <c r="P382" s="727"/>
      <c r="Q382" s="176"/>
      <c r="R382" s="706"/>
      <c r="S382" s="707"/>
      <c r="T382" s="176"/>
      <c r="U382" s="339"/>
      <c r="V382" s="176"/>
      <c r="W382" s="725" t="str">
        <f>'R08賦集'!C120</f>
        <v>****</v>
      </c>
      <c r="X382" s="109"/>
      <c r="Y382" s="726" t="s">
        <v>537</v>
      </c>
      <c r="AA382" s="727"/>
      <c r="AB382" s="706"/>
      <c r="AC382" s="707"/>
      <c r="AD382" s="339"/>
      <c r="AE382" s="725" t="str">
        <f>W382</f>
        <v>****</v>
      </c>
      <c r="AF382" s="109"/>
      <c r="AG382" s="726" t="s">
        <v>537</v>
      </c>
      <c r="AI382" s="727"/>
      <c r="AJ382" s="176"/>
      <c r="AK382" s="182"/>
      <c r="AL382" s="182"/>
      <c r="AM382" s="182"/>
      <c r="AN382" s="182"/>
      <c r="AO382" s="182"/>
      <c r="AP382" s="182"/>
      <c r="AQ382" s="182"/>
      <c r="AR382" s="182"/>
      <c r="AS382" s="182"/>
    </row>
    <row r="383" ht="20.25" customHeight="1">
      <c r="A383" s="176"/>
      <c r="B383" s="339"/>
      <c r="C383" s="176"/>
      <c r="D383" s="519"/>
      <c r="E383" s="519"/>
      <c r="F383" s="731"/>
      <c r="G383" s="519"/>
      <c r="H383" s="727"/>
      <c r="I383" s="706"/>
      <c r="J383" s="707"/>
      <c r="K383" s="339"/>
      <c r="L383" s="176"/>
      <c r="M383" s="176"/>
      <c r="N383" s="177"/>
      <c r="O383" s="176"/>
      <c r="P383" s="727"/>
      <c r="Q383" s="176"/>
      <c r="R383" s="706"/>
      <c r="S383" s="707"/>
      <c r="T383" s="176"/>
      <c r="U383" s="339"/>
      <c r="V383" s="176"/>
      <c r="W383" s="519"/>
      <c r="X383" s="519"/>
      <c r="Y383" s="731"/>
      <c r="Z383" s="519"/>
      <c r="AA383" s="727"/>
      <c r="AB383" s="706"/>
      <c r="AC383" s="707"/>
      <c r="AD383" s="339"/>
      <c r="AE383" s="176"/>
      <c r="AF383" s="176"/>
      <c r="AG383" s="177"/>
      <c r="AH383" s="176"/>
      <c r="AI383" s="727"/>
      <c r="AJ383" s="176"/>
      <c r="AK383" s="182"/>
      <c r="AL383" s="182"/>
      <c r="AM383" s="182"/>
      <c r="AN383" s="182"/>
      <c r="AO383" s="182"/>
      <c r="AP383" s="182"/>
      <c r="AQ383" s="182"/>
      <c r="AR383" s="182"/>
      <c r="AS383" s="182"/>
    </row>
    <row r="384" ht="20.25" customHeight="1">
      <c r="A384" s="176"/>
      <c r="B384" s="339"/>
      <c r="C384" s="176"/>
      <c r="D384" s="735" t="s">
        <v>345</v>
      </c>
      <c r="E384" s="736" t="str">
        <f>'R08賦集'!Q96</f>
        <v>0</v>
      </c>
      <c r="F384" s="737" t="s">
        <v>706</v>
      </c>
      <c r="G384" s="176"/>
      <c r="H384" s="727"/>
      <c r="I384" s="706"/>
      <c r="J384" s="707"/>
      <c r="K384" s="339"/>
      <c r="L384" s="176"/>
      <c r="M384" s="176"/>
      <c r="N384" s="177"/>
      <c r="O384" s="176"/>
      <c r="P384" s="727"/>
      <c r="Q384" s="176"/>
      <c r="R384" s="706"/>
      <c r="S384" s="707"/>
      <c r="T384" s="176"/>
      <c r="U384" s="339"/>
      <c r="V384" s="176"/>
      <c r="W384" s="735" t="s">
        <v>345</v>
      </c>
      <c r="X384" s="736" t="str">
        <f>'R08賦集'!Q120</f>
        <v>0</v>
      </c>
      <c r="Y384" s="737" t="s">
        <v>706</v>
      </c>
      <c r="Z384" s="176"/>
      <c r="AA384" s="727"/>
      <c r="AB384" s="706"/>
      <c r="AC384" s="707"/>
      <c r="AD384" s="339"/>
      <c r="AE384" s="176"/>
      <c r="AF384" s="176"/>
      <c r="AG384" s="177"/>
      <c r="AH384" s="176"/>
      <c r="AI384" s="727"/>
      <c r="AJ384" s="176"/>
      <c r="AK384" s="182"/>
      <c r="AL384" s="182"/>
      <c r="AM384" s="182"/>
      <c r="AN384" s="182"/>
      <c r="AO384" s="182"/>
      <c r="AP384" s="182"/>
      <c r="AQ384" s="182"/>
      <c r="AR384" s="182"/>
      <c r="AS384" s="182"/>
    </row>
    <row r="385" ht="20.25" customHeight="1">
      <c r="A385" s="176"/>
      <c r="B385" s="339"/>
      <c r="C385" s="176"/>
      <c r="D385" s="735" t="s">
        <v>707</v>
      </c>
      <c r="E385" s="736" t="str">
        <f>'R08賦集'!S96</f>
        <v>510</v>
      </c>
      <c r="F385" s="737" t="s">
        <v>706</v>
      </c>
      <c r="G385" s="176"/>
      <c r="H385" s="727"/>
      <c r="I385" s="706"/>
      <c r="J385" s="707"/>
      <c r="K385" s="339"/>
      <c r="L385" s="176"/>
      <c r="M385" s="176"/>
      <c r="N385" s="177"/>
      <c r="O385" s="176"/>
      <c r="P385" s="727"/>
      <c r="Q385" s="176"/>
      <c r="R385" s="706"/>
      <c r="S385" s="707"/>
      <c r="T385" s="176"/>
      <c r="U385" s="339"/>
      <c r="V385" s="176"/>
      <c r="W385" s="735" t="s">
        <v>707</v>
      </c>
      <c r="X385" s="736" t="str">
        <f>'R08賦集'!S120</f>
        <v>0</v>
      </c>
      <c r="Y385" s="737" t="s">
        <v>706</v>
      </c>
      <c r="Z385" s="176"/>
      <c r="AA385" s="727"/>
      <c r="AB385" s="706"/>
      <c r="AC385" s="707"/>
      <c r="AD385" s="339"/>
      <c r="AE385" s="176"/>
      <c r="AF385" s="176"/>
      <c r="AG385" s="177"/>
      <c r="AH385" s="176"/>
      <c r="AI385" s="727"/>
      <c r="AJ385" s="176"/>
      <c r="AK385" s="182"/>
      <c r="AL385" s="182"/>
      <c r="AM385" s="182"/>
      <c r="AN385" s="182"/>
      <c r="AO385" s="182"/>
      <c r="AP385" s="182"/>
      <c r="AQ385" s="182"/>
      <c r="AR385" s="182"/>
      <c r="AS385" s="182"/>
    </row>
    <row r="386" ht="20.25" customHeight="1">
      <c r="A386" s="176"/>
      <c r="B386" s="339"/>
      <c r="C386" s="176"/>
      <c r="D386" s="735" t="s">
        <v>708</v>
      </c>
      <c r="E386" s="739" t="str">
        <f>'R08賦集'!W96</f>
        <v>960</v>
      </c>
      <c r="F386" s="737" t="s">
        <v>706</v>
      </c>
      <c r="G386" s="176"/>
      <c r="H386" s="727"/>
      <c r="I386" s="706"/>
      <c r="J386" s="707"/>
      <c r="K386" s="339"/>
      <c r="L386" s="740" t="s">
        <v>709</v>
      </c>
      <c r="M386" s="741" t="str">
        <f>E387</f>
        <v>1,470</v>
      </c>
      <c r="N386" s="742" t="s">
        <v>706</v>
      </c>
      <c r="O386" s="109"/>
      <c r="P386" s="743"/>
      <c r="Q386" s="176"/>
      <c r="R386" s="706"/>
      <c r="S386" s="707"/>
      <c r="T386" s="176"/>
      <c r="U386" s="339"/>
      <c r="V386" s="176"/>
      <c r="W386" s="735" t="s">
        <v>708</v>
      </c>
      <c r="X386" s="739" t="str">
        <f>'R08賦集'!W120</f>
        <v>0</v>
      </c>
      <c r="Y386" s="737" t="s">
        <v>706</v>
      </c>
      <c r="Z386" s="176"/>
      <c r="AA386" s="727"/>
      <c r="AB386" s="706"/>
      <c r="AC386" s="707"/>
      <c r="AD386" s="339"/>
      <c r="AE386" s="740" t="s">
        <v>709</v>
      </c>
      <c r="AF386" s="741" t="str">
        <f>X387</f>
        <v>0</v>
      </c>
      <c r="AG386" s="742" t="s">
        <v>706</v>
      </c>
      <c r="AH386" s="109"/>
      <c r="AI386" s="743"/>
      <c r="AJ386" s="176"/>
      <c r="AK386" s="182"/>
      <c r="AL386" s="182"/>
      <c r="AM386" s="182"/>
      <c r="AN386" s="182"/>
      <c r="AO386" s="182"/>
      <c r="AP386" s="182"/>
      <c r="AQ386" s="182"/>
      <c r="AR386" s="182"/>
      <c r="AS386" s="182"/>
    </row>
    <row r="387" ht="20.25" customHeight="1">
      <c r="A387" s="176"/>
      <c r="B387" s="339"/>
      <c r="C387" s="176"/>
      <c r="D387" s="735" t="s">
        <v>710</v>
      </c>
      <c r="E387" s="744" t="str">
        <f>'R08賦集'!X96</f>
        <v>1,470</v>
      </c>
      <c r="F387" s="737" t="s">
        <v>706</v>
      </c>
      <c r="G387" s="176"/>
      <c r="H387" s="727"/>
      <c r="I387" s="706"/>
      <c r="J387" s="707"/>
      <c r="K387" s="339"/>
      <c r="L387" s="176"/>
      <c r="M387" s="176"/>
      <c r="N387" s="177"/>
      <c r="O387" s="176"/>
      <c r="P387" s="727"/>
      <c r="Q387" s="176"/>
      <c r="R387" s="706"/>
      <c r="S387" s="707"/>
      <c r="T387" s="176"/>
      <c r="U387" s="339"/>
      <c r="V387" s="176"/>
      <c r="W387" s="735" t="s">
        <v>710</v>
      </c>
      <c r="X387" s="744" t="str">
        <f>'R08賦集'!X120</f>
        <v>0</v>
      </c>
      <c r="Y387" s="737" t="s">
        <v>706</v>
      </c>
      <c r="Z387" s="176"/>
      <c r="AA387" s="727"/>
      <c r="AB387" s="706"/>
      <c r="AC387" s="707"/>
      <c r="AD387" s="339"/>
      <c r="AE387" s="176"/>
      <c r="AF387" s="176"/>
      <c r="AG387" s="177"/>
      <c r="AH387" s="176"/>
      <c r="AI387" s="727"/>
      <c r="AJ387" s="176"/>
      <c r="AK387" s="182"/>
      <c r="AL387" s="182"/>
      <c r="AM387" s="182"/>
      <c r="AN387" s="182"/>
      <c r="AO387" s="182"/>
      <c r="AP387" s="182"/>
      <c r="AQ387" s="182"/>
      <c r="AR387" s="182"/>
      <c r="AS387" s="182"/>
    </row>
    <row r="388" ht="20.25" customHeight="1">
      <c r="A388" s="176"/>
      <c r="B388" s="339"/>
      <c r="C388" s="745" t="str">
        <f>$AP$2</f>
        <v>　上記金額を令和08年度の賦課金として、令和08年４月末日迄に納入願います。</v>
      </c>
      <c r="G388" s="176"/>
      <c r="H388" s="727"/>
      <c r="I388" s="706"/>
      <c r="J388" s="707"/>
      <c r="K388" s="339"/>
      <c r="L388" s="745" t="str">
        <f>$AQ$2</f>
        <v>　上記金額を令和08年度の賦課金として領収いたしました。</v>
      </c>
      <c r="P388" s="727"/>
      <c r="Q388" s="176"/>
      <c r="R388" s="706"/>
      <c r="S388" s="707"/>
      <c r="T388" s="176"/>
      <c r="U388" s="339"/>
      <c r="V388" s="745" t="str">
        <f>$AP$2</f>
        <v>　上記金額を令和08年度の賦課金として、令和08年４月末日迄に納入願います。</v>
      </c>
      <c r="Z388" s="176"/>
      <c r="AA388" s="727"/>
      <c r="AB388" s="706"/>
      <c r="AC388" s="707"/>
      <c r="AD388" s="339"/>
      <c r="AE388" s="745" t="str">
        <f>$AQ$2</f>
        <v>　上記金額を令和08年度の賦課金として領収いたしました。</v>
      </c>
      <c r="AI388" s="727"/>
      <c r="AJ388" s="176"/>
      <c r="AK388" s="182"/>
      <c r="AL388" s="182"/>
      <c r="AM388" s="182"/>
      <c r="AN388" s="182"/>
      <c r="AO388" s="182"/>
      <c r="AP388" s="182"/>
      <c r="AQ388" s="182"/>
      <c r="AR388" s="182"/>
      <c r="AS388" s="182"/>
    </row>
    <row r="389" ht="20.25" customHeight="1">
      <c r="A389" s="176"/>
      <c r="B389" s="339"/>
      <c r="G389" s="176"/>
      <c r="H389" s="727"/>
      <c r="I389" s="706"/>
      <c r="J389" s="707"/>
      <c r="K389" s="339"/>
      <c r="P389" s="727"/>
      <c r="Q389" s="176"/>
      <c r="R389" s="706"/>
      <c r="S389" s="707"/>
      <c r="T389" s="176"/>
      <c r="U389" s="339"/>
      <c r="Z389" s="176"/>
      <c r="AA389" s="727"/>
      <c r="AB389" s="706"/>
      <c r="AC389" s="707"/>
      <c r="AD389" s="339"/>
      <c r="AI389" s="727"/>
      <c r="AJ389" s="176"/>
      <c r="AK389" s="182"/>
      <c r="AL389" s="182"/>
      <c r="AM389" s="182"/>
      <c r="AN389" s="182"/>
      <c r="AO389" s="182"/>
      <c r="AP389" s="182"/>
      <c r="AQ389" s="182"/>
      <c r="AR389" s="182"/>
      <c r="AS389" s="182"/>
    </row>
    <row r="390" ht="20.25" customHeight="1">
      <c r="A390" s="176"/>
      <c r="B390" s="339"/>
      <c r="G390" s="176"/>
      <c r="H390" s="727"/>
      <c r="I390" s="706"/>
      <c r="J390" s="707"/>
      <c r="K390" s="339"/>
      <c r="P390" s="727"/>
      <c r="Q390" s="176"/>
      <c r="R390" s="706"/>
      <c r="S390" s="707"/>
      <c r="T390" s="176"/>
      <c r="U390" s="339"/>
      <c r="Z390" s="176"/>
      <c r="AA390" s="727"/>
      <c r="AB390" s="706"/>
      <c r="AC390" s="707"/>
      <c r="AD390" s="339"/>
      <c r="AI390" s="727"/>
      <c r="AJ390" s="176"/>
      <c r="AK390" s="182"/>
      <c r="AL390" s="182"/>
      <c r="AM390" s="182"/>
      <c r="AN390" s="182"/>
      <c r="AO390" s="182"/>
      <c r="AP390" s="182"/>
      <c r="AQ390" s="182"/>
      <c r="AR390" s="182"/>
      <c r="AS390" s="182"/>
    </row>
    <row r="391" ht="20.25" customHeight="1">
      <c r="A391" s="176"/>
      <c r="B391" s="339"/>
      <c r="G391" s="176"/>
      <c r="H391" s="727"/>
      <c r="I391" s="706"/>
      <c r="J391" s="707"/>
      <c r="K391" s="339"/>
      <c r="P391" s="727"/>
      <c r="Q391" s="176"/>
      <c r="R391" s="706"/>
      <c r="S391" s="707"/>
      <c r="T391" s="176"/>
      <c r="U391" s="339"/>
      <c r="Z391" s="176"/>
      <c r="AA391" s="727"/>
      <c r="AB391" s="706"/>
      <c r="AC391" s="707"/>
      <c r="AD391" s="339"/>
      <c r="AI391" s="727"/>
      <c r="AJ391" s="176"/>
      <c r="AK391" s="182"/>
      <c r="AL391" s="182"/>
      <c r="AM391" s="182"/>
      <c r="AN391" s="182"/>
      <c r="AO391" s="182"/>
      <c r="AP391" s="182"/>
      <c r="AQ391" s="182"/>
      <c r="AR391" s="182"/>
      <c r="AS391" s="182"/>
    </row>
    <row r="392" ht="20.25" customHeight="1">
      <c r="A392" s="176"/>
      <c r="B392" s="339"/>
      <c r="C392" s="746" t="str">
        <f>$AP$3</f>
        <v>令和08年　4　月　   日</v>
      </c>
      <c r="H392" s="747"/>
      <c r="I392" s="748"/>
      <c r="J392" s="749"/>
      <c r="K392" s="750"/>
      <c r="L392" s="726"/>
      <c r="P392" s="747"/>
      <c r="Q392" s="176"/>
      <c r="R392" s="706"/>
      <c r="S392" s="707"/>
      <c r="T392" s="176"/>
      <c r="U392" s="339"/>
      <c r="V392" s="746" t="str">
        <f>$AP$3</f>
        <v>令和08年　4　月　   日</v>
      </c>
      <c r="AA392" s="747"/>
      <c r="AB392" s="748"/>
      <c r="AC392" s="749"/>
      <c r="AD392" s="750"/>
      <c r="AE392" s="726"/>
      <c r="AI392" s="747"/>
      <c r="AJ392" s="176"/>
      <c r="AK392" s="182"/>
      <c r="AL392" s="182"/>
      <c r="AM392" s="182"/>
      <c r="AN392" s="182"/>
      <c r="AO392" s="182"/>
      <c r="AP392" s="182"/>
      <c r="AQ392" s="182"/>
      <c r="AR392" s="182"/>
      <c r="AS392" s="182"/>
    </row>
    <row r="393" ht="20.25" customHeight="1">
      <c r="A393" s="176"/>
      <c r="B393" s="752"/>
      <c r="C393" s="753" t="str">
        <f>$AN$2</f>
        <v>片岡農産組合長　久保田　要</v>
      </c>
      <c r="H393" s="754"/>
      <c r="I393" s="755"/>
      <c r="J393" s="756"/>
      <c r="K393" s="752"/>
      <c r="L393" s="753" t="s">
        <v>711</v>
      </c>
      <c r="P393" s="757"/>
      <c r="Q393" s="176"/>
      <c r="R393" s="706"/>
      <c r="S393" s="707"/>
      <c r="T393" s="751"/>
      <c r="U393" s="752"/>
      <c r="V393" s="753" t="s">
        <v>711</v>
      </c>
      <c r="AA393" s="754"/>
      <c r="AB393" s="755"/>
      <c r="AC393" s="756"/>
      <c r="AD393" s="752"/>
      <c r="AE393" s="753" t="s">
        <v>711</v>
      </c>
      <c r="AI393" s="757"/>
      <c r="AJ393" s="176"/>
      <c r="AK393" s="182"/>
      <c r="AL393" s="182"/>
      <c r="AM393" s="182"/>
      <c r="AN393" s="182"/>
      <c r="AO393" s="182"/>
      <c r="AP393" s="182"/>
      <c r="AQ393" s="182"/>
      <c r="AR393" s="182"/>
      <c r="AS393" s="182"/>
    </row>
    <row r="394" ht="20.25" customHeight="1">
      <c r="A394" s="176"/>
      <c r="B394" s="752"/>
      <c r="H394" s="754"/>
      <c r="I394" s="755"/>
      <c r="J394" s="756"/>
      <c r="K394" s="752"/>
      <c r="P394" s="757"/>
      <c r="Q394" s="176"/>
      <c r="R394" s="706"/>
      <c r="S394" s="707"/>
      <c r="T394" s="751"/>
      <c r="U394" s="752"/>
      <c r="AA394" s="754"/>
      <c r="AB394" s="755"/>
      <c r="AC394" s="756"/>
      <c r="AD394" s="752"/>
      <c r="AI394" s="757"/>
      <c r="AJ394" s="176"/>
      <c r="AK394" s="182"/>
      <c r="AL394" s="182"/>
      <c r="AM394" s="182"/>
      <c r="AN394" s="182"/>
      <c r="AO394" s="182"/>
      <c r="AP394" s="182"/>
      <c r="AQ394" s="182"/>
      <c r="AR394" s="182"/>
      <c r="AS394" s="182"/>
    </row>
    <row r="395" ht="20.25" customHeight="1">
      <c r="A395" s="176"/>
      <c r="B395" s="496"/>
      <c r="C395" s="497"/>
      <c r="D395" s="497"/>
      <c r="E395" s="497"/>
      <c r="F395" s="758"/>
      <c r="G395" s="497"/>
      <c r="H395" s="759"/>
      <c r="I395" s="706"/>
      <c r="J395" s="707"/>
      <c r="K395" s="496"/>
      <c r="L395" s="497"/>
      <c r="M395" s="497"/>
      <c r="N395" s="758"/>
      <c r="O395" s="497"/>
      <c r="P395" s="759"/>
      <c r="Q395" s="176"/>
      <c r="R395" s="706"/>
      <c r="S395" s="707"/>
      <c r="T395" s="176"/>
      <c r="U395" s="496"/>
      <c r="V395" s="497"/>
      <c r="W395" s="497"/>
      <c r="X395" s="497"/>
      <c r="Y395" s="758"/>
      <c r="Z395" s="497"/>
      <c r="AA395" s="759"/>
      <c r="AB395" s="706"/>
      <c r="AC395" s="707"/>
      <c r="AD395" s="496"/>
      <c r="AE395" s="497"/>
      <c r="AF395" s="497"/>
      <c r="AG395" s="758"/>
      <c r="AH395" s="497"/>
      <c r="AI395" s="759"/>
      <c r="AJ395" s="176"/>
      <c r="AK395" s="182"/>
      <c r="AL395" s="182"/>
      <c r="AM395" s="182"/>
      <c r="AN395" s="182"/>
      <c r="AO395" s="182"/>
      <c r="AP395" s="182"/>
      <c r="AQ395" s="182"/>
      <c r="AR395" s="182"/>
      <c r="AS395" s="182"/>
    </row>
    <row r="396" ht="29.25" customHeight="1">
      <c r="A396" s="176"/>
      <c r="B396" s="176"/>
      <c r="C396" s="176"/>
      <c r="D396" s="176"/>
      <c r="E396" s="176"/>
      <c r="F396" s="177"/>
      <c r="G396" s="176"/>
      <c r="H396" s="176"/>
      <c r="I396" s="176"/>
      <c r="J396" s="176"/>
      <c r="K396" s="176"/>
      <c r="L396" s="176"/>
      <c r="M396" s="176"/>
      <c r="N396" s="177"/>
      <c r="O396" s="176"/>
      <c r="P396" s="176"/>
      <c r="Q396" s="176"/>
      <c r="R396" s="706"/>
      <c r="S396" s="707"/>
      <c r="T396" s="176"/>
      <c r="U396" s="176"/>
      <c r="V396" s="176"/>
      <c r="W396" s="176"/>
      <c r="X396" s="176"/>
      <c r="Y396" s="177"/>
      <c r="Z396" s="176"/>
      <c r="AA396" s="176"/>
      <c r="AB396" s="176"/>
      <c r="AC396" s="176"/>
      <c r="AD396" s="176"/>
      <c r="AE396" s="176"/>
      <c r="AF396" s="176"/>
      <c r="AG396" s="177"/>
      <c r="AH396" s="176"/>
      <c r="AI396" s="176"/>
      <c r="AJ396" s="176"/>
      <c r="AK396" s="176"/>
      <c r="AL396" s="176"/>
      <c r="AM396" s="176"/>
      <c r="AN396" s="176"/>
      <c r="AO396" s="176"/>
      <c r="AP396" s="176"/>
      <c r="AQ396" s="176"/>
      <c r="AR396" s="176"/>
      <c r="AS396" s="176"/>
    </row>
    <row r="397" ht="26.25" customHeight="1">
      <c r="A397" s="176"/>
      <c r="B397" s="176"/>
      <c r="C397" s="176"/>
      <c r="D397" s="176"/>
      <c r="E397" s="176"/>
      <c r="F397" s="177"/>
      <c r="G397" s="176"/>
      <c r="H397" s="176"/>
      <c r="I397" s="706"/>
      <c r="J397" s="707"/>
      <c r="K397" s="176"/>
      <c r="L397" s="176"/>
      <c r="M397" s="176"/>
      <c r="N397" s="177"/>
      <c r="O397" s="176"/>
      <c r="P397" s="176"/>
      <c r="Q397" s="176"/>
      <c r="R397" s="706"/>
      <c r="S397" s="707"/>
      <c r="T397" s="176"/>
      <c r="U397" s="176"/>
      <c r="V397" s="176"/>
      <c r="W397" s="176"/>
      <c r="X397" s="176"/>
      <c r="Y397" s="177"/>
      <c r="Z397" s="176"/>
      <c r="AA397" s="176"/>
      <c r="AB397" s="176"/>
      <c r="AC397" s="176"/>
      <c r="AD397" s="176"/>
      <c r="AE397" s="176"/>
      <c r="AF397" s="176"/>
      <c r="AG397" s="177"/>
      <c r="AH397" s="176"/>
      <c r="AI397" s="176"/>
      <c r="AJ397" s="176"/>
      <c r="AK397" s="182"/>
      <c r="AL397" s="182"/>
      <c r="AM397" s="182"/>
      <c r="AN397" s="182"/>
      <c r="AO397" s="182"/>
      <c r="AP397" s="182"/>
      <c r="AQ397" s="182"/>
      <c r="AR397" s="182"/>
      <c r="AS397" s="182"/>
    </row>
    <row r="398" ht="20.25" customHeight="1">
      <c r="A398" s="176"/>
      <c r="B398" s="713" t="str">
        <f>IF(E405&lt;=0,$AL$2,$AL$1)</f>
        <v>道水割及び取水賦課金請求書</v>
      </c>
      <c r="C398" s="88"/>
      <c r="D398" s="88"/>
      <c r="E398" s="88"/>
      <c r="F398" s="88"/>
      <c r="G398" s="88"/>
      <c r="H398" s="66"/>
      <c r="I398" s="714"/>
      <c r="J398" s="707"/>
      <c r="K398" s="715" t="str">
        <f>IF(E405&lt;=0,$AL$4,$AL$3)</f>
        <v>道水割出不足金及び取水賦課金領収書</v>
      </c>
      <c r="L398" s="88"/>
      <c r="M398" s="88"/>
      <c r="N398" s="88"/>
      <c r="O398" s="88"/>
      <c r="P398" s="66"/>
      <c r="Q398" s="176"/>
      <c r="R398" s="706"/>
      <c r="S398" s="707"/>
      <c r="T398" s="176"/>
      <c r="U398" s="764"/>
      <c r="AB398" s="730"/>
      <c r="AC398" s="176"/>
      <c r="AD398" s="765"/>
      <c r="AJ398" s="176"/>
      <c r="AK398" s="182"/>
      <c r="AL398" s="182"/>
      <c r="AM398" s="182"/>
      <c r="AN398" s="182"/>
      <c r="AO398" s="182"/>
      <c r="AP398" s="182"/>
      <c r="AQ398" s="182"/>
      <c r="AR398" s="182"/>
      <c r="AS398" s="182"/>
    </row>
    <row r="399" ht="20.25" customHeight="1">
      <c r="A399" s="176"/>
      <c r="B399" s="639"/>
      <c r="H399" s="78"/>
      <c r="I399" s="706"/>
      <c r="J399" s="707"/>
      <c r="K399" s="639"/>
      <c r="P399" s="78"/>
      <c r="Q399" s="176"/>
      <c r="R399" s="706"/>
      <c r="S399" s="707"/>
      <c r="T399" s="176"/>
      <c r="AB399" s="176"/>
      <c r="AC399" s="176"/>
      <c r="AJ399" s="176"/>
      <c r="AK399" s="182"/>
      <c r="AL399" s="182"/>
      <c r="AM399" s="182"/>
      <c r="AN399" s="182"/>
      <c r="AO399" s="182"/>
      <c r="AP399" s="182"/>
      <c r="AQ399" s="182"/>
      <c r="AR399" s="182"/>
      <c r="AS399" s="182"/>
    </row>
    <row r="400" ht="20.25" customHeight="1">
      <c r="A400" s="176"/>
      <c r="B400" s="339"/>
      <c r="C400" s="176"/>
      <c r="D400" s="725" t="str">
        <f>'R08賦集'!C97</f>
        <v>渋谷 洋一</v>
      </c>
      <c r="E400" s="109"/>
      <c r="F400" s="726" t="s">
        <v>537</v>
      </c>
      <c r="H400" s="727"/>
      <c r="I400" s="706"/>
      <c r="J400" s="707"/>
      <c r="K400" s="339"/>
      <c r="L400" s="725" t="str">
        <f>D400</f>
        <v>渋谷 洋一</v>
      </c>
      <c r="M400" s="109"/>
      <c r="N400" s="726" t="s">
        <v>537</v>
      </c>
      <c r="P400" s="727"/>
      <c r="Q400" s="176"/>
      <c r="R400" s="706"/>
      <c r="S400" s="707"/>
      <c r="T400" s="176"/>
      <c r="U400" s="176"/>
      <c r="V400" s="176"/>
      <c r="W400" s="766"/>
      <c r="Y400" s="726"/>
      <c r="AA400" s="176"/>
      <c r="AB400" s="176"/>
      <c r="AC400" s="176"/>
      <c r="AD400" s="176"/>
      <c r="AE400" s="766"/>
      <c r="AG400" s="726"/>
      <c r="AI400" s="176"/>
      <c r="AJ400" s="176"/>
      <c r="AK400" s="182"/>
      <c r="AL400" s="182"/>
      <c r="AM400" s="182"/>
      <c r="AN400" s="182"/>
      <c r="AO400" s="182"/>
      <c r="AP400" s="182"/>
      <c r="AQ400" s="182"/>
      <c r="AR400" s="182"/>
      <c r="AS400" s="182"/>
    </row>
    <row r="401" ht="20.25" customHeight="1">
      <c r="A401" s="176"/>
      <c r="B401" s="339"/>
      <c r="C401" s="176"/>
      <c r="D401" s="519"/>
      <c r="E401" s="519"/>
      <c r="F401" s="731"/>
      <c r="G401" s="519"/>
      <c r="H401" s="727"/>
      <c r="I401" s="706"/>
      <c r="J401" s="707"/>
      <c r="K401" s="339"/>
      <c r="L401" s="176"/>
      <c r="M401" s="176"/>
      <c r="N401" s="177"/>
      <c r="O401" s="176"/>
      <c r="P401" s="727"/>
      <c r="Q401" s="176"/>
      <c r="R401" s="706"/>
      <c r="S401" s="707"/>
      <c r="T401" s="176"/>
      <c r="U401" s="176"/>
      <c r="V401" s="176"/>
      <c r="W401" s="176"/>
      <c r="X401" s="176"/>
      <c r="Y401" s="177"/>
      <c r="Z401" s="176"/>
      <c r="AA401" s="176"/>
      <c r="AB401" s="176"/>
      <c r="AC401" s="176"/>
      <c r="AD401" s="176"/>
      <c r="AE401" s="176"/>
      <c r="AF401" s="176"/>
      <c r="AG401" s="177"/>
      <c r="AH401" s="176"/>
      <c r="AI401" s="176"/>
      <c r="AJ401" s="176"/>
      <c r="AK401" s="182"/>
      <c r="AL401" s="182"/>
      <c r="AM401" s="182"/>
      <c r="AN401" s="182"/>
      <c r="AO401" s="182"/>
      <c r="AP401" s="182"/>
      <c r="AQ401" s="182"/>
      <c r="AR401" s="182"/>
      <c r="AS401" s="182"/>
    </row>
    <row r="402" ht="20.25" customHeight="1">
      <c r="A402" s="176"/>
      <c r="B402" s="339"/>
      <c r="C402" s="176"/>
      <c r="D402" s="735" t="s">
        <v>345</v>
      </c>
      <c r="E402" s="736" t="str">
        <f>'R08賦集'!Q97</f>
        <v>0</v>
      </c>
      <c r="F402" s="737" t="s">
        <v>706</v>
      </c>
      <c r="G402" s="176"/>
      <c r="H402" s="727"/>
      <c r="I402" s="706"/>
      <c r="J402" s="707"/>
      <c r="K402" s="339"/>
      <c r="L402" s="176"/>
      <c r="M402" s="176"/>
      <c r="N402" s="177"/>
      <c r="O402" s="176"/>
      <c r="P402" s="727"/>
      <c r="Q402" s="176"/>
      <c r="R402" s="706"/>
      <c r="S402" s="707"/>
      <c r="T402" s="176"/>
      <c r="U402" s="176"/>
      <c r="V402" s="176"/>
      <c r="W402" s="767"/>
      <c r="X402" s="768"/>
      <c r="Y402" s="769"/>
      <c r="Z402" s="176"/>
      <c r="AA402" s="176"/>
      <c r="AB402" s="176"/>
      <c r="AC402" s="176"/>
      <c r="AD402" s="176"/>
      <c r="AE402" s="176"/>
      <c r="AF402" s="176"/>
      <c r="AG402" s="177"/>
      <c r="AH402" s="176"/>
      <c r="AI402" s="176"/>
      <c r="AJ402" s="176"/>
      <c r="AK402" s="182"/>
      <c r="AL402" s="182"/>
      <c r="AM402" s="182"/>
      <c r="AN402" s="182"/>
      <c r="AO402" s="182"/>
      <c r="AP402" s="182"/>
      <c r="AQ402" s="182"/>
      <c r="AR402" s="182"/>
      <c r="AS402" s="182"/>
    </row>
    <row r="403" ht="20.25" customHeight="1">
      <c r="A403" s="176"/>
      <c r="B403" s="339"/>
      <c r="C403" s="176"/>
      <c r="D403" s="735" t="s">
        <v>707</v>
      </c>
      <c r="E403" s="736" t="str">
        <f>'R08賦集'!S97</f>
        <v>3,800</v>
      </c>
      <c r="F403" s="737" t="s">
        <v>706</v>
      </c>
      <c r="G403" s="176"/>
      <c r="H403" s="727"/>
      <c r="I403" s="706"/>
      <c r="J403" s="707"/>
      <c r="K403" s="339"/>
      <c r="L403" s="176"/>
      <c r="M403" s="176"/>
      <c r="N403" s="177"/>
      <c r="O403" s="176"/>
      <c r="P403" s="727"/>
      <c r="Q403" s="176"/>
      <c r="R403" s="706"/>
      <c r="S403" s="707"/>
      <c r="T403" s="176"/>
      <c r="U403" s="176"/>
      <c r="V403" s="176"/>
      <c r="W403" s="767"/>
      <c r="X403" s="768"/>
      <c r="Y403" s="769"/>
      <c r="Z403" s="176"/>
      <c r="AA403" s="176"/>
      <c r="AB403" s="176"/>
      <c r="AC403" s="176"/>
      <c r="AD403" s="176"/>
      <c r="AE403" s="176"/>
      <c r="AF403" s="176"/>
      <c r="AG403" s="177"/>
      <c r="AH403" s="176"/>
      <c r="AI403" s="176"/>
      <c r="AJ403" s="176"/>
      <c r="AK403" s="182"/>
      <c r="AL403" s="182"/>
      <c r="AM403" s="182"/>
      <c r="AN403" s="182"/>
      <c r="AO403" s="182"/>
      <c r="AP403" s="182"/>
      <c r="AQ403" s="182"/>
      <c r="AR403" s="182"/>
      <c r="AS403" s="182"/>
    </row>
    <row r="404" ht="20.25" customHeight="1">
      <c r="A404" s="176"/>
      <c r="B404" s="339"/>
      <c r="C404" s="176"/>
      <c r="D404" s="735" t="s">
        <v>708</v>
      </c>
      <c r="E404" s="739" t="str">
        <f>'R08賦集'!W97</f>
        <v>10,970</v>
      </c>
      <c r="F404" s="737" t="s">
        <v>706</v>
      </c>
      <c r="G404" s="176"/>
      <c r="H404" s="727"/>
      <c r="I404" s="706"/>
      <c r="J404" s="707"/>
      <c r="K404" s="339"/>
      <c r="L404" s="740" t="s">
        <v>709</v>
      </c>
      <c r="M404" s="741" t="str">
        <f>E405</f>
        <v>14,770</v>
      </c>
      <c r="N404" s="742" t="s">
        <v>706</v>
      </c>
      <c r="O404" s="109"/>
      <c r="P404" s="743"/>
      <c r="Q404" s="176"/>
      <c r="R404" s="706"/>
      <c r="S404" s="707"/>
      <c r="T404" s="176"/>
      <c r="U404" s="176"/>
      <c r="V404" s="176"/>
      <c r="W404" s="767"/>
      <c r="X404" s="768"/>
      <c r="Y404" s="769"/>
      <c r="Z404" s="176"/>
      <c r="AA404" s="176"/>
      <c r="AB404" s="176"/>
      <c r="AC404" s="176"/>
      <c r="AD404" s="176"/>
      <c r="AE404" s="770"/>
      <c r="AF404" s="771"/>
      <c r="AG404" s="726"/>
      <c r="AI404" s="772"/>
      <c r="AJ404" s="176"/>
      <c r="AK404" s="182"/>
      <c r="AL404" s="182"/>
      <c r="AM404" s="182"/>
      <c r="AN404" s="182"/>
      <c r="AO404" s="182"/>
      <c r="AP404" s="182"/>
      <c r="AQ404" s="182"/>
      <c r="AR404" s="182"/>
      <c r="AS404" s="182"/>
    </row>
    <row r="405" ht="20.25" customHeight="1">
      <c r="A405" s="176"/>
      <c r="B405" s="339"/>
      <c r="C405" s="176"/>
      <c r="D405" s="735" t="s">
        <v>710</v>
      </c>
      <c r="E405" s="744" t="str">
        <f>'R08賦集'!X97</f>
        <v>14,770</v>
      </c>
      <c r="F405" s="737" t="s">
        <v>706</v>
      </c>
      <c r="G405" s="176"/>
      <c r="H405" s="727"/>
      <c r="I405" s="706"/>
      <c r="J405" s="707"/>
      <c r="K405" s="339"/>
      <c r="L405" s="176"/>
      <c r="M405" s="176"/>
      <c r="N405" s="177"/>
      <c r="O405" s="176"/>
      <c r="P405" s="727"/>
      <c r="Q405" s="176"/>
      <c r="R405" s="706"/>
      <c r="S405" s="707"/>
      <c r="T405" s="176"/>
      <c r="U405" s="176"/>
      <c r="V405" s="176"/>
      <c r="W405" s="767"/>
      <c r="X405" s="773"/>
      <c r="Y405" s="769"/>
      <c r="Z405" s="176"/>
      <c r="AA405" s="176"/>
      <c r="AB405" s="176"/>
      <c r="AC405" s="176"/>
      <c r="AD405" s="176"/>
      <c r="AE405" s="176"/>
      <c r="AF405" s="176"/>
      <c r="AG405" s="177"/>
      <c r="AH405" s="176"/>
      <c r="AI405" s="176"/>
      <c r="AJ405" s="176"/>
      <c r="AK405" s="182"/>
      <c r="AL405" s="182"/>
      <c r="AM405" s="182"/>
      <c r="AN405" s="182"/>
      <c r="AO405" s="182"/>
      <c r="AP405" s="182"/>
      <c r="AQ405" s="182"/>
      <c r="AR405" s="182"/>
      <c r="AS405" s="182"/>
    </row>
    <row r="406" ht="20.25" customHeight="1">
      <c r="A406" s="176"/>
      <c r="B406" s="339"/>
      <c r="C406" s="745" t="str">
        <f>$AP$2</f>
        <v>　上記金額を令和08年度の賦課金として、令和08年４月末日迄に納入願います。</v>
      </c>
      <c r="G406" s="176"/>
      <c r="H406" s="727"/>
      <c r="I406" s="706"/>
      <c r="J406" s="707"/>
      <c r="K406" s="339"/>
      <c r="L406" s="745" t="str">
        <f>$AQ$2</f>
        <v>　上記金額を令和08年度の賦課金として領収いたしました。</v>
      </c>
      <c r="P406" s="727"/>
      <c r="Q406" s="176"/>
      <c r="R406" s="706"/>
      <c r="S406" s="707"/>
      <c r="T406" s="176"/>
      <c r="U406" s="176"/>
      <c r="V406" s="745"/>
      <c r="Z406" s="176"/>
      <c r="AA406" s="176"/>
      <c r="AB406" s="176"/>
      <c r="AC406" s="176"/>
      <c r="AD406" s="176"/>
      <c r="AE406" s="745"/>
      <c r="AI406" s="176"/>
      <c r="AJ406" s="176"/>
      <c r="AK406" s="182"/>
      <c r="AL406" s="182"/>
      <c r="AM406" s="182"/>
      <c r="AN406" s="182"/>
      <c r="AO406" s="182"/>
      <c r="AP406" s="182"/>
      <c r="AQ406" s="182"/>
      <c r="AR406" s="182"/>
      <c r="AS406" s="182"/>
    </row>
    <row r="407" ht="20.25" customHeight="1">
      <c r="A407" s="176"/>
      <c r="B407" s="339"/>
      <c r="G407" s="176"/>
      <c r="H407" s="727"/>
      <c r="I407" s="706"/>
      <c r="J407" s="707"/>
      <c r="K407" s="339"/>
      <c r="P407" s="727"/>
      <c r="Q407" s="176"/>
      <c r="R407" s="706"/>
      <c r="S407" s="707"/>
      <c r="T407" s="176"/>
      <c r="U407" s="176"/>
      <c r="Z407" s="176"/>
      <c r="AA407" s="176"/>
      <c r="AB407" s="176"/>
      <c r="AC407" s="176"/>
      <c r="AD407" s="176"/>
      <c r="AI407" s="176"/>
      <c r="AJ407" s="176"/>
      <c r="AK407" s="182"/>
      <c r="AL407" s="182"/>
      <c r="AM407" s="182"/>
      <c r="AN407" s="182"/>
      <c r="AO407" s="182"/>
      <c r="AP407" s="182"/>
      <c r="AQ407" s="182"/>
      <c r="AR407" s="182"/>
      <c r="AS407" s="182"/>
    </row>
    <row r="408" ht="20.25" customHeight="1">
      <c r="A408" s="176"/>
      <c r="B408" s="339"/>
      <c r="G408" s="176"/>
      <c r="H408" s="727"/>
      <c r="I408" s="706"/>
      <c r="J408" s="707"/>
      <c r="K408" s="339"/>
      <c r="P408" s="727"/>
      <c r="Q408" s="176"/>
      <c r="R408" s="706"/>
      <c r="S408" s="707"/>
      <c r="T408" s="176"/>
      <c r="U408" s="176"/>
      <c r="Z408" s="176"/>
      <c r="AA408" s="176"/>
      <c r="AB408" s="176"/>
      <c r="AC408" s="176"/>
      <c r="AD408" s="176"/>
      <c r="AI408" s="176"/>
      <c r="AJ408" s="176"/>
      <c r="AK408" s="182"/>
      <c r="AL408" s="182"/>
      <c r="AM408" s="182"/>
      <c r="AN408" s="182"/>
      <c r="AO408" s="182"/>
      <c r="AP408" s="182"/>
      <c r="AQ408" s="182"/>
      <c r="AR408" s="182"/>
      <c r="AS408" s="182"/>
    </row>
    <row r="409" ht="20.25" customHeight="1">
      <c r="A409" s="176"/>
      <c r="B409" s="339"/>
      <c r="G409" s="176"/>
      <c r="H409" s="727"/>
      <c r="I409" s="706"/>
      <c r="J409" s="707"/>
      <c r="K409" s="339"/>
      <c r="P409" s="727"/>
      <c r="Q409" s="176"/>
      <c r="R409" s="706"/>
      <c r="S409" s="707"/>
      <c r="T409" s="176"/>
      <c r="U409" s="176"/>
      <c r="Z409" s="176"/>
      <c r="AA409" s="176"/>
      <c r="AB409" s="176"/>
      <c r="AC409" s="176"/>
      <c r="AD409" s="176"/>
      <c r="AI409" s="176"/>
      <c r="AJ409" s="176"/>
      <c r="AK409" s="182"/>
      <c r="AL409" s="182"/>
      <c r="AM409" s="182"/>
      <c r="AN409" s="182"/>
      <c r="AO409" s="182"/>
      <c r="AP409" s="182"/>
      <c r="AQ409" s="182"/>
      <c r="AR409" s="182"/>
      <c r="AS409" s="182"/>
    </row>
    <row r="410" ht="20.25" customHeight="1">
      <c r="A410" s="176"/>
      <c r="B410" s="339"/>
      <c r="C410" s="746" t="str">
        <f>$AP$3</f>
        <v>令和08年　4　月　   日</v>
      </c>
      <c r="H410" s="747"/>
      <c r="I410" s="748"/>
      <c r="J410" s="749"/>
      <c r="K410" s="750"/>
      <c r="L410" s="726"/>
      <c r="P410" s="747"/>
      <c r="Q410" s="176"/>
      <c r="R410" s="706"/>
      <c r="S410" s="707"/>
      <c r="T410" s="176"/>
      <c r="U410" s="176"/>
      <c r="V410" s="746"/>
      <c r="AA410" s="708"/>
      <c r="AB410" s="708"/>
      <c r="AC410" s="708"/>
      <c r="AD410" s="708"/>
      <c r="AE410" s="726"/>
      <c r="AI410" s="708"/>
      <c r="AJ410" s="176"/>
      <c r="AK410" s="182"/>
      <c r="AL410" s="182"/>
      <c r="AM410" s="182"/>
      <c r="AN410" s="182"/>
      <c r="AO410" s="182"/>
      <c r="AP410" s="182"/>
      <c r="AQ410" s="182"/>
      <c r="AR410" s="182"/>
      <c r="AS410" s="182"/>
    </row>
    <row r="411" ht="20.25" customHeight="1">
      <c r="A411" s="176"/>
      <c r="B411" s="752"/>
      <c r="C411" s="753" t="str">
        <f>$AN$2</f>
        <v>片岡農産組合長　久保田　要</v>
      </c>
      <c r="H411" s="754"/>
      <c r="I411" s="755"/>
      <c r="J411" s="756"/>
      <c r="K411" s="752"/>
      <c r="L411" s="753" t="s">
        <v>711</v>
      </c>
      <c r="P411" s="757"/>
      <c r="Q411" s="176"/>
      <c r="R411" s="706"/>
      <c r="S411" s="707"/>
      <c r="T411" s="751"/>
      <c r="U411" s="751"/>
      <c r="V411" s="753"/>
      <c r="AA411" s="751"/>
      <c r="AB411" s="751"/>
      <c r="AC411" s="751"/>
      <c r="AD411" s="751"/>
      <c r="AE411" s="753"/>
      <c r="AI411" s="774"/>
      <c r="AJ411" s="176"/>
      <c r="AK411" s="182"/>
      <c r="AL411" s="182"/>
      <c r="AM411" s="182"/>
      <c r="AN411" s="182"/>
      <c r="AO411" s="182"/>
      <c r="AP411" s="182"/>
      <c r="AQ411" s="182"/>
      <c r="AR411" s="182"/>
      <c r="AS411" s="182"/>
    </row>
    <row r="412" ht="20.25" customHeight="1">
      <c r="A412" s="176"/>
      <c r="B412" s="752"/>
      <c r="H412" s="754"/>
      <c r="I412" s="755"/>
      <c r="J412" s="756"/>
      <c r="K412" s="752"/>
      <c r="P412" s="757"/>
      <c r="Q412" s="176"/>
      <c r="R412" s="706"/>
      <c r="S412" s="707"/>
      <c r="T412" s="751"/>
      <c r="U412" s="751"/>
      <c r="AA412" s="751"/>
      <c r="AB412" s="751"/>
      <c r="AC412" s="751"/>
      <c r="AD412" s="751"/>
      <c r="AI412" s="774"/>
      <c r="AJ412" s="176"/>
      <c r="AK412" s="182"/>
      <c r="AL412" s="182"/>
      <c r="AM412" s="182"/>
      <c r="AN412" s="182"/>
      <c r="AO412" s="182"/>
      <c r="AP412" s="182"/>
      <c r="AQ412" s="182"/>
      <c r="AR412" s="182"/>
      <c r="AS412" s="182"/>
    </row>
    <row r="413" ht="20.25" customHeight="1">
      <c r="A413" s="176"/>
      <c r="B413" s="496"/>
      <c r="C413" s="497"/>
      <c r="D413" s="497"/>
      <c r="E413" s="497"/>
      <c r="F413" s="758"/>
      <c r="G413" s="497"/>
      <c r="H413" s="759"/>
      <c r="I413" s="706"/>
      <c r="J413" s="707"/>
      <c r="K413" s="496"/>
      <c r="L413" s="497"/>
      <c r="M413" s="497"/>
      <c r="N413" s="758"/>
      <c r="O413" s="497"/>
      <c r="P413" s="759"/>
      <c r="Q413" s="176"/>
      <c r="R413" s="706"/>
      <c r="S413" s="707"/>
      <c r="T413" s="176"/>
      <c r="U413" s="176"/>
      <c r="V413" s="176"/>
      <c r="W413" s="176"/>
      <c r="X413" s="176"/>
      <c r="Y413" s="177"/>
      <c r="Z413" s="176"/>
      <c r="AA413" s="176"/>
      <c r="AB413" s="176"/>
      <c r="AC413" s="176"/>
      <c r="AD413" s="176"/>
      <c r="AE413" s="176"/>
      <c r="AF413" s="176"/>
      <c r="AG413" s="177"/>
      <c r="AH413" s="176"/>
      <c r="AI413" s="176"/>
      <c r="AJ413" s="176"/>
      <c r="AK413" s="182"/>
      <c r="AL413" s="182"/>
      <c r="AM413" s="182"/>
      <c r="AN413" s="182"/>
      <c r="AO413" s="182"/>
      <c r="AP413" s="182"/>
      <c r="AQ413" s="182"/>
      <c r="AR413" s="182"/>
      <c r="AS413" s="182"/>
    </row>
    <row r="414" ht="28.5" customHeight="1">
      <c r="A414" s="176"/>
      <c r="B414" s="497"/>
      <c r="C414" s="497"/>
      <c r="D414" s="497"/>
      <c r="E414" s="497"/>
      <c r="F414" s="758"/>
      <c r="G414" s="497"/>
      <c r="H414" s="497"/>
      <c r="I414" s="760"/>
      <c r="J414" s="761"/>
      <c r="K414" s="497"/>
      <c r="L414" s="497"/>
      <c r="M414" s="497"/>
      <c r="N414" s="758"/>
      <c r="O414" s="497"/>
      <c r="P414" s="497"/>
      <c r="Q414" s="176"/>
      <c r="R414" s="706"/>
      <c r="S414" s="707"/>
      <c r="T414" s="176"/>
      <c r="U414" s="176"/>
      <c r="V414" s="176"/>
      <c r="W414" s="176"/>
      <c r="X414" s="176"/>
      <c r="Y414" s="177"/>
      <c r="Z414" s="176"/>
      <c r="AA414" s="176"/>
      <c r="AB414" s="176"/>
      <c r="AC414" s="176"/>
      <c r="AD414" s="176"/>
      <c r="AE414" s="176"/>
      <c r="AF414" s="176"/>
      <c r="AG414" s="177"/>
      <c r="AH414" s="176"/>
      <c r="AI414" s="176"/>
      <c r="AJ414" s="176"/>
      <c r="AK414" s="182"/>
      <c r="AL414" s="182"/>
      <c r="AM414" s="182"/>
      <c r="AN414" s="182"/>
      <c r="AO414" s="182"/>
      <c r="AP414" s="182"/>
      <c r="AQ414" s="182"/>
      <c r="AR414" s="182"/>
      <c r="AS414" s="182"/>
    </row>
    <row r="415" ht="28.5" customHeight="1">
      <c r="A415" s="176"/>
      <c r="B415" s="176"/>
      <c r="C415" s="176"/>
      <c r="D415" s="176"/>
      <c r="E415" s="176"/>
      <c r="F415" s="177"/>
      <c r="G415" s="176"/>
      <c r="H415" s="176"/>
      <c r="I415" s="706"/>
      <c r="J415" s="707"/>
      <c r="K415" s="176"/>
      <c r="L415" s="176"/>
      <c r="M415" s="176"/>
      <c r="N415" s="177"/>
      <c r="O415" s="176"/>
      <c r="P415" s="176"/>
      <c r="Q415" s="176"/>
      <c r="R415" s="706"/>
      <c r="S415" s="707"/>
      <c r="T415" s="176"/>
      <c r="U415" s="176"/>
      <c r="V415" s="176"/>
      <c r="W415" s="176"/>
      <c r="X415" s="176"/>
      <c r="Y415" s="177"/>
      <c r="Z415" s="176"/>
      <c r="AA415" s="176"/>
      <c r="AB415" s="176"/>
      <c r="AC415" s="176"/>
      <c r="AD415" s="176"/>
      <c r="AE415" s="176"/>
      <c r="AF415" s="176"/>
      <c r="AG415" s="177"/>
      <c r="AH415" s="176"/>
      <c r="AI415" s="176"/>
      <c r="AJ415" s="176"/>
      <c r="AK415" s="182"/>
      <c r="AL415" s="182"/>
      <c r="AM415" s="182"/>
      <c r="AN415" s="182"/>
      <c r="AO415" s="182"/>
      <c r="AP415" s="182"/>
      <c r="AQ415" s="182"/>
      <c r="AR415" s="182"/>
      <c r="AS415" s="182"/>
    </row>
    <row r="416" ht="20.25" customHeight="1">
      <c r="A416" s="176"/>
      <c r="B416" s="713" t="str">
        <f>IF(E423&lt;=0,$AL$2,$AL$1)</f>
        <v>道水割及び取水賦課金請求書</v>
      </c>
      <c r="C416" s="88"/>
      <c r="D416" s="88"/>
      <c r="E416" s="88"/>
      <c r="F416" s="88"/>
      <c r="G416" s="88"/>
      <c r="H416" s="66"/>
      <c r="I416" s="714"/>
      <c r="J416" s="707"/>
      <c r="K416" s="715" t="str">
        <f>IF(E423&lt;=0,$AL$4,$AL$3)</f>
        <v>道水割出不足金及び取水賦課金領収書</v>
      </c>
      <c r="L416" s="88"/>
      <c r="M416" s="88"/>
      <c r="N416" s="88"/>
      <c r="O416" s="88"/>
      <c r="P416" s="66"/>
      <c r="Q416" s="176"/>
      <c r="R416" s="706"/>
      <c r="S416" s="707"/>
      <c r="T416" s="176"/>
      <c r="U416" s="764"/>
      <c r="AB416" s="730"/>
      <c r="AC416" s="176"/>
      <c r="AD416" s="765"/>
      <c r="AJ416" s="176"/>
      <c r="AK416" s="182"/>
      <c r="AL416" s="182"/>
      <c r="AM416" s="182"/>
      <c r="AN416" s="182"/>
      <c r="AO416" s="182"/>
      <c r="AP416" s="182"/>
      <c r="AQ416" s="182"/>
      <c r="AR416" s="182"/>
      <c r="AS416" s="182"/>
    </row>
    <row r="417" ht="20.25" customHeight="1">
      <c r="A417" s="176"/>
      <c r="B417" s="639"/>
      <c r="H417" s="78"/>
      <c r="I417" s="706"/>
      <c r="J417" s="707"/>
      <c r="K417" s="639"/>
      <c r="P417" s="78"/>
      <c r="Q417" s="176"/>
      <c r="R417" s="706"/>
      <c r="S417" s="707"/>
      <c r="T417" s="176"/>
      <c r="AB417" s="176"/>
      <c r="AC417" s="176"/>
      <c r="AJ417" s="176"/>
      <c r="AK417" s="182"/>
      <c r="AL417" s="182"/>
      <c r="AM417" s="182"/>
      <c r="AN417" s="182"/>
      <c r="AO417" s="182"/>
      <c r="AP417" s="182"/>
      <c r="AQ417" s="182"/>
      <c r="AR417" s="182"/>
      <c r="AS417" s="182"/>
    </row>
    <row r="418" ht="20.25" customHeight="1">
      <c r="A418" s="176"/>
      <c r="B418" s="339"/>
      <c r="C418" s="176"/>
      <c r="D418" s="725" t="str">
        <f>'R08賦集'!C98</f>
        <v>鈴木 キヨ江</v>
      </c>
      <c r="E418" s="109"/>
      <c r="F418" s="726" t="s">
        <v>537</v>
      </c>
      <c r="H418" s="727"/>
      <c r="I418" s="706"/>
      <c r="J418" s="707"/>
      <c r="K418" s="339"/>
      <c r="L418" s="725" t="str">
        <f>D418</f>
        <v>鈴木 キヨ江</v>
      </c>
      <c r="M418" s="109"/>
      <c r="N418" s="726" t="s">
        <v>537</v>
      </c>
      <c r="P418" s="727"/>
      <c r="Q418" s="176"/>
      <c r="R418" s="706"/>
      <c r="S418" s="707"/>
      <c r="T418" s="176"/>
      <c r="U418" s="176"/>
      <c r="V418" s="176"/>
      <c r="W418" s="766"/>
      <c r="Y418" s="726"/>
      <c r="AA418" s="176"/>
      <c r="AB418" s="176"/>
      <c r="AC418" s="176"/>
      <c r="AD418" s="176"/>
      <c r="AE418" s="766"/>
      <c r="AG418" s="726"/>
      <c r="AI418" s="176"/>
      <c r="AJ418" s="176"/>
      <c r="AK418" s="182"/>
      <c r="AL418" s="182"/>
      <c r="AM418" s="182"/>
      <c r="AN418" s="182"/>
      <c r="AO418" s="182"/>
      <c r="AP418" s="182"/>
      <c r="AQ418" s="182"/>
      <c r="AR418" s="182"/>
      <c r="AS418" s="182"/>
    </row>
    <row r="419" ht="20.25" customHeight="1">
      <c r="A419" s="176"/>
      <c r="B419" s="339"/>
      <c r="C419" s="176"/>
      <c r="D419" s="519"/>
      <c r="E419" s="519"/>
      <c r="F419" s="731"/>
      <c r="G419" s="519"/>
      <c r="H419" s="727"/>
      <c r="I419" s="706"/>
      <c r="J419" s="707"/>
      <c r="K419" s="339"/>
      <c r="L419" s="176"/>
      <c r="M419" s="176"/>
      <c r="N419" s="177"/>
      <c r="O419" s="176"/>
      <c r="P419" s="727"/>
      <c r="Q419" s="176"/>
      <c r="R419" s="706"/>
      <c r="S419" s="707"/>
      <c r="T419" s="176"/>
      <c r="U419" s="176"/>
      <c r="V419" s="176"/>
      <c r="W419" s="176"/>
      <c r="X419" s="176"/>
      <c r="Y419" s="177"/>
      <c r="Z419" s="176"/>
      <c r="AA419" s="176"/>
      <c r="AB419" s="176"/>
      <c r="AC419" s="176"/>
      <c r="AD419" s="176"/>
      <c r="AE419" s="176"/>
      <c r="AF419" s="176"/>
      <c r="AG419" s="177"/>
      <c r="AH419" s="176"/>
      <c r="AI419" s="176"/>
      <c r="AJ419" s="176"/>
      <c r="AK419" s="182"/>
      <c r="AL419" s="182"/>
      <c r="AM419" s="182"/>
      <c r="AN419" s="182"/>
      <c r="AO419" s="182"/>
      <c r="AP419" s="182"/>
      <c r="AQ419" s="182"/>
      <c r="AR419" s="182"/>
      <c r="AS419" s="182"/>
    </row>
    <row r="420" ht="20.25" customHeight="1">
      <c r="A420" s="176"/>
      <c r="B420" s="339"/>
      <c r="C420" s="176"/>
      <c r="D420" s="735" t="s">
        <v>345</v>
      </c>
      <c r="E420" s="736" t="str">
        <f>'R08賦集'!Q98</f>
        <v>0</v>
      </c>
      <c r="F420" s="737" t="s">
        <v>706</v>
      </c>
      <c r="G420" s="176"/>
      <c r="H420" s="727"/>
      <c r="I420" s="706"/>
      <c r="J420" s="707"/>
      <c r="K420" s="339"/>
      <c r="L420" s="176"/>
      <c r="M420" s="176"/>
      <c r="N420" s="177"/>
      <c r="O420" s="176"/>
      <c r="P420" s="727"/>
      <c r="Q420" s="176"/>
      <c r="R420" s="706"/>
      <c r="S420" s="707"/>
      <c r="T420" s="176"/>
      <c r="U420" s="176"/>
      <c r="V420" s="176"/>
      <c r="W420" s="767"/>
      <c r="X420" s="768"/>
      <c r="Y420" s="769"/>
      <c r="Z420" s="176"/>
      <c r="AA420" s="176"/>
      <c r="AB420" s="176"/>
      <c r="AC420" s="176"/>
      <c r="AD420" s="176"/>
      <c r="AE420" s="176"/>
      <c r="AF420" s="176"/>
      <c r="AG420" s="177"/>
      <c r="AH420" s="176"/>
      <c r="AI420" s="176"/>
      <c r="AJ420" s="176"/>
      <c r="AK420" s="182"/>
      <c r="AL420" s="182"/>
      <c r="AM420" s="182"/>
      <c r="AN420" s="182"/>
      <c r="AO420" s="182"/>
      <c r="AP420" s="182"/>
      <c r="AQ420" s="182"/>
      <c r="AR420" s="182"/>
      <c r="AS420" s="182"/>
    </row>
    <row r="421" ht="20.25" customHeight="1">
      <c r="A421" s="176"/>
      <c r="B421" s="339"/>
      <c r="C421" s="176"/>
      <c r="D421" s="735" t="s">
        <v>707</v>
      </c>
      <c r="E421" s="736" t="str">
        <f>'R08賦集'!S98</f>
        <v>0</v>
      </c>
      <c r="F421" s="737" t="s">
        <v>706</v>
      </c>
      <c r="G421" s="176"/>
      <c r="H421" s="727"/>
      <c r="I421" s="706"/>
      <c r="J421" s="707"/>
      <c r="K421" s="339"/>
      <c r="L421" s="176"/>
      <c r="M421" s="176"/>
      <c r="N421" s="177"/>
      <c r="O421" s="176"/>
      <c r="P421" s="727"/>
      <c r="Q421" s="176"/>
      <c r="R421" s="706"/>
      <c r="S421" s="707"/>
      <c r="T421" s="176"/>
      <c r="U421" s="176"/>
      <c r="V421" s="176"/>
      <c r="W421" s="767"/>
      <c r="X421" s="768"/>
      <c r="Y421" s="769"/>
      <c r="Z421" s="176"/>
      <c r="AA421" s="176"/>
      <c r="AB421" s="176"/>
      <c r="AC421" s="176"/>
      <c r="AD421" s="176"/>
      <c r="AE421" s="176"/>
      <c r="AF421" s="176"/>
      <c r="AG421" s="177"/>
      <c r="AH421" s="176"/>
      <c r="AI421" s="176"/>
      <c r="AJ421" s="176"/>
      <c r="AK421" s="182"/>
      <c r="AL421" s="182"/>
      <c r="AM421" s="182"/>
      <c r="AN421" s="182"/>
      <c r="AO421" s="182"/>
      <c r="AP421" s="182"/>
      <c r="AQ421" s="182"/>
      <c r="AR421" s="182"/>
      <c r="AS421" s="182"/>
    </row>
    <row r="422" ht="20.25" customHeight="1">
      <c r="A422" s="176"/>
      <c r="B422" s="339"/>
      <c r="C422" s="176"/>
      <c r="D422" s="735" t="s">
        <v>708</v>
      </c>
      <c r="E422" s="739" t="str">
        <f>'R08賦集'!W98</f>
        <v>500</v>
      </c>
      <c r="F422" s="737" t="s">
        <v>706</v>
      </c>
      <c r="G422" s="176"/>
      <c r="H422" s="727"/>
      <c r="I422" s="706"/>
      <c r="J422" s="707"/>
      <c r="K422" s="339"/>
      <c r="L422" s="740" t="s">
        <v>709</v>
      </c>
      <c r="M422" s="741" t="str">
        <f>E423</f>
        <v>500</v>
      </c>
      <c r="N422" s="742" t="s">
        <v>706</v>
      </c>
      <c r="O422" s="109"/>
      <c r="P422" s="743"/>
      <c r="Q422" s="176"/>
      <c r="R422" s="706"/>
      <c r="S422" s="707"/>
      <c r="T422" s="176"/>
      <c r="U422" s="176"/>
      <c r="V422" s="176"/>
      <c r="W422" s="767"/>
      <c r="X422" s="768"/>
      <c r="Y422" s="769"/>
      <c r="Z422" s="176"/>
      <c r="AA422" s="176"/>
      <c r="AB422" s="176"/>
      <c r="AC422" s="176"/>
      <c r="AD422" s="176"/>
      <c r="AE422" s="770"/>
      <c r="AF422" s="771"/>
      <c r="AG422" s="726"/>
      <c r="AI422" s="772"/>
      <c r="AJ422" s="176"/>
      <c r="AK422" s="182"/>
      <c r="AL422" s="182"/>
      <c r="AM422" s="182"/>
      <c r="AN422" s="182"/>
      <c r="AO422" s="182"/>
      <c r="AP422" s="182"/>
      <c r="AQ422" s="182"/>
      <c r="AR422" s="182"/>
      <c r="AS422" s="182"/>
    </row>
    <row r="423" ht="20.25" customHeight="1">
      <c r="A423" s="176"/>
      <c r="B423" s="339"/>
      <c r="C423" s="176"/>
      <c r="D423" s="735" t="s">
        <v>710</v>
      </c>
      <c r="E423" s="744" t="str">
        <f>'R08賦集'!X98</f>
        <v>500</v>
      </c>
      <c r="F423" s="737" t="s">
        <v>706</v>
      </c>
      <c r="G423" s="176"/>
      <c r="H423" s="727"/>
      <c r="I423" s="706"/>
      <c r="J423" s="707"/>
      <c r="K423" s="339"/>
      <c r="L423" s="176"/>
      <c r="M423" s="176"/>
      <c r="N423" s="177"/>
      <c r="O423" s="176"/>
      <c r="P423" s="727"/>
      <c r="Q423" s="176"/>
      <c r="R423" s="706"/>
      <c r="S423" s="707"/>
      <c r="T423" s="176"/>
      <c r="U423" s="176"/>
      <c r="V423" s="176"/>
      <c r="W423" s="767"/>
      <c r="X423" s="773"/>
      <c r="Y423" s="769"/>
      <c r="Z423" s="176"/>
      <c r="AA423" s="176"/>
      <c r="AB423" s="176"/>
      <c r="AC423" s="176"/>
      <c r="AD423" s="176"/>
      <c r="AE423" s="176"/>
      <c r="AF423" s="176"/>
      <c r="AG423" s="177"/>
      <c r="AH423" s="176"/>
      <c r="AI423" s="176"/>
      <c r="AJ423" s="176"/>
      <c r="AK423" s="182"/>
      <c r="AL423" s="182"/>
      <c r="AM423" s="182"/>
      <c r="AN423" s="182"/>
      <c r="AO423" s="182"/>
      <c r="AP423" s="182"/>
      <c r="AQ423" s="182"/>
      <c r="AR423" s="182"/>
      <c r="AS423" s="182"/>
    </row>
    <row r="424" ht="20.25" customHeight="1">
      <c r="A424" s="176"/>
      <c r="B424" s="339"/>
      <c r="C424" s="745" t="str">
        <f>$AP$2</f>
        <v>　上記金額を令和08年度の賦課金として、令和08年４月末日迄に納入願います。</v>
      </c>
      <c r="G424" s="176"/>
      <c r="H424" s="727"/>
      <c r="I424" s="706"/>
      <c r="J424" s="707"/>
      <c r="K424" s="339"/>
      <c r="L424" s="745" t="str">
        <f>$AQ$2</f>
        <v>　上記金額を令和08年度の賦課金として領収いたしました。</v>
      </c>
      <c r="P424" s="727"/>
      <c r="Q424" s="176"/>
      <c r="R424" s="706"/>
      <c r="S424" s="707"/>
      <c r="T424" s="176"/>
      <c r="U424" s="176"/>
      <c r="V424" s="745"/>
      <c r="Z424" s="176"/>
      <c r="AA424" s="176"/>
      <c r="AB424" s="176"/>
      <c r="AC424" s="176"/>
      <c r="AD424" s="176"/>
      <c r="AE424" s="745"/>
      <c r="AI424" s="176"/>
      <c r="AJ424" s="176"/>
      <c r="AK424" s="182"/>
      <c r="AL424" s="182"/>
      <c r="AM424" s="182"/>
      <c r="AN424" s="182"/>
      <c r="AO424" s="182"/>
      <c r="AP424" s="182"/>
      <c r="AQ424" s="182"/>
      <c r="AR424" s="182"/>
      <c r="AS424" s="182"/>
    </row>
    <row r="425" ht="20.25" customHeight="1">
      <c r="A425" s="176"/>
      <c r="B425" s="339"/>
      <c r="G425" s="176"/>
      <c r="H425" s="727"/>
      <c r="I425" s="706"/>
      <c r="J425" s="707"/>
      <c r="K425" s="339"/>
      <c r="P425" s="727"/>
      <c r="Q425" s="176"/>
      <c r="R425" s="706"/>
      <c r="S425" s="707"/>
      <c r="T425" s="176"/>
      <c r="U425" s="176"/>
      <c r="Z425" s="176"/>
      <c r="AA425" s="176"/>
      <c r="AB425" s="176"/>
      <c r="AC425" s="176"/>
      <c r="AD425" s="176"/>
      <c r="AI425" s="176"/>
      <c r="AJ425" s="176"/>
      <c r="AK425" s="182"/>
      <c r="AL425" s="182"/>
      <c r="AM425" s="182"/>
      <c r="AN425" s="182"/>
      <c r="AO425" s="182"/>
      <c r="AP425" s="182"/>
      <c r="AQ425" s="182"/>
      <c r="AR425" s="182"/>
      <c r="AS425" s="182"/>
    </row>
    <row r="426" ht="20.25" customHeight="1">
      <c r="A426" s="176"/>
      <c r="B426" s="339"/>
      <c r="G426" s="176"/>
      <c r="H426" s="727"/>
      <c r="I426" s="706"/>
      <c r="J426" s="707"/>
      <c r="K426" s="339"/>
      <c r="P426" s="727"/>
      <c r="Q426" s="176"/>
      <c r="R426" s="706"/>
      <c r="S426" s="707"/>
      <c r="T426" s="176"/>
      <c r="U426" s="176"/>
      <c r="Z426" s="176"/>
      <c r="AA426" s="176"/>
      <c r="AB426" s="176"/>
      <c r="AC426" s="176"/>
      <c r="AD426" s="176"/>
      <c r="AI426" s="176"/>
      <c r="AJ426" s="176"/>
      <c r="AK426" s="182"/>
      <c r="AL426" s="182"/>
      <c r="AM426" s="182"/>
      <c r="AN426" s="182"/>
      <c r="AO426" s="182"/>
      <c r="AP426" s="182"/>
      <c r="AQ426" s="182"/>
      <c r="AR426" s="182"/>
      <c r="AS426" s="182"/>
    </row>
    <row r="427" ht="20.25" customHeight="1">
      <c r="A427" s="176"/>
      <c r="B427" s="339"/>
      <c r="G427" s="176"/>
      <c r="H427" s="727"/>
      <c r="I427" s="706"/>
      <c r="J427" s="707"/>
      <c r="K427" s="339"/>
      <c r="P427" s="727"/>
      <c r="Q427" s="176"/>
      <c r="R427" s="706"/>
      <c r="S427" s="707"/>
      <c r="T427" s="176"/>
      <c r="U427" s="176"/>
      <c r="Z427" s="176"/>
      <c r="AA427" s="176"/>
      <c r="AB427" s="176"/>
      <c r="AC427" s="176"/>
      <c r="AD427" s="176"/>
      <c r="AI427" s="176"/>
      <c r="AJ427" s="176"/>
      <c r="AK427" s="182"/>
      <c r="AL427" s="182"/>
      <c r="AM427" s="182"/>
      <c r="AN427" s="182"/>
      <c r="AO427" s="182"/>
      <c r="AP427" s="182"/>
      <c r="AQ427" s="182"/>
      <c r="AR427" s="182"/>
      <c r="AS427" s="182"/>
    </row>
    <row r="428" ht="20.25" customHeight="1">
      <c r="A428" s="176"/>
      <c r="B428" s="339"/>
      <c r="C428" s="746" t="str">
        <f>$AP$3</f>
        <v>令和08年　4　月　   日</v>
      </c>
      <c r="H428" s="747"/>
      <c r="I428" s="748"/>
      <c r="J428" s="749"/>
      <c r="K428" s="750"/>
      <c r="L428" s="726"/>
      <c r="P428" s="747"/>
      <c r="Q428" s="176"/>
      <c r="R428" s="706"/>
      <c r="S428" s="707"/>
      <c r="T428" s="176"/>
      <c r="U428" s="176"/>
      <c r="V428" s="746"/>
      <c r="AA428" s="708"/>
      <c r="AB428" s="708"/>
      <c r="AC428" s="708"/>
      <c r="AD428" s="708"/>
      <c r="AE428" s="726"/>
      <c r="AI428" s="708"/>
      <c r="AJ428" s="176"/>
      <c r="AK428" s="182"/>
      <c r="AL428" s="182"/>
      <c r="AM428" s="182"/>
      <c r="AN428" s="182"/>
      <c r="AO428" s="182"/>
      <c r="AP428" s="182"/>
      <c r="AQ428" s="182"/>
      <c r="AR428" s="182"/>
      <c r="AS428" s="182"/>
    </row>
    <row r="429" ht="20.25" customHeight="1">
      <c r="A429" s="176"/>
      <c r="B429" s="752"/>
      <c r="C429" s="753" t="str">
        <f>$AN$2</f>
        <v>片岡農産組合長　久保田　要</v>
      </c>
      <c r="H429" s="754"/>
      <c r="I429" s="755"/>
      <c r="J429" s="756"/>
      <c r="K429" s="752"/>
      <c r="L429" s="753" t="s">
        <v>711</v>
      </c>
      <c r="P429" s="757"/>
      <c r="Q429" s="176"/>
      <c r="R429" s="706"/>
      <c r="S429" s="707"/>
      <c r="T429" s="751"/>
      <c r="U429" s="751"/>
      <c r="V429" s="753"/>
      <c r="AA429" s="751"/>
      <c r="AB429" s="751"/>
      <c r="AC429" s="751"/>
      <c r="AD429" s="751"/>
      <c r="AE429" s="753"/>
      <c r="AI429" s="774"/>
      <c r="AJ429" s="176"/>
      <c r="AK429" s="182"/>
      <c r="AL429" s="182"/>
      <c r="AM429" s="182"/>
      <c r="AN429" s="182"/>
      <c r="AO429" s="182"/>
      <c r="AP429" s="182"/>
      <c r="AQ429" s="182"/>
      <c r="AR429" s="182"/>
      <c r="AS429" s="182"/>
    </row>
    <row r="430" ht="20.25" customHeight="1">
      <c r="A430" s="176"/>
      <c r="B430" s="752"/>
      <c r="H430" s="754"/>
      <c r="I430" s="755"/>
      <c r="J430" s="756"/>
      <c r="K430" s="752"/>
      <c r="P430" s="757"/>
      <c r="Q430" s="176"/>
      <c r="R430" s="706"/>
      <c r="S430" s="707"/>
      <c r="T430" s="751"/>
      <c r="U430" s="751"/>
      <c r="AA430" s="751"/>
      <c r="AB430" s="751"/>
      <c r="AC430" s="751"/>
      <c r="AD430" s="751"/>
      <c r="AI430" s="774"/>
      <c r="AJ430" s="176"/>
      <c r="AK430" s="182"/>
      <c r="AL430" s="182"/>
      <c r="AM430" s="182"/>
      <c r="AN430" s="182"/>
      <c r="AO430" s="182"/>
      <c r="AP430" s="182"/>
      <c r="AQ430" s="182"/>
      <c r="AR430" s="182"/>
      <c r="AS430" s="182"/>
    </row>
    <row r="431" ht="20.25" customHeight="1">
      <c r="A431" s="176"/>
      <c r="B431" s="496"/>
      <c r="C431" s="497"/>
      <c r="D431" s="497"/>
      <c r="E431" s="497"/>
      <c r="F431" s="758"/>
      <c r="G431" s="497"/>
      <c r="H431" s="759"/>
      <c r="I431" s="706"/>
      <c r="J431" s="707"/>
      <c r="K431" s="496"/>
      <c r="L431" s="497"/>
      <c r="M431" s="497"/>
      <c r="N431" s="758"/>
      <c r="O431" s="497"/>
      <c r="P431" s="759"/>
      <c r="Q431" s="176"/>
      <c r="R431" s="706"/>
      <c r="S431" s="707"/>
      <c r="T431" s="176"/>
      <c r="U431" s="176"/>
      <c r="V431" s="176"/>
      <c r="W431" s="176"/>
      <c r="X431" s="176"/>
      <c r="Y431" s="177"/>
      <c r="Z431" s="176"/>
      <c r="AA431" s="176"/>
      <c r="AB431" s="176"/>
      <c r="AC431" s="176"/>
      <c r="AD431" s="176"/>
      <c r="AE431" s="176"/>
      <c r="AF431" s="176"/>
      <c r="AG431" s="177"/>
      <c r="AH431" s="176"/>
      <c r="AI431" s="176"/>
      <c r="AJ431" s="176"/>
      <c r="AK431" s="182"/>
      <c r="AL431" s="182"/>
      <c r="AM431" s="182"/>
      <c r="AN431" s="182"/>
      <c r="AO431" s="182"/>
      <c r="AP431" s="182"/>
      <c r="AQ431" s="182"/>
      <c r="AR431" s="182"/>
      <c r="AS431" s="182"/>
    </row>
    <row r="432" ht="30.75" customHeight="1">
      <c r="A432" s="176"/>
      <c r="B432" s="176"/>
      <c r="C432" s="176"/>
      <c r="D432" s="176"/>
      <c r="E432" s="176"/>
      <c r="F432" s="177"/>
      <c r="G432" s="176"/>
      <c r="H432" s="176"/>
      <c r="I432" s="176"/>
      <c r="J432" s="176"/>
      <c r="K432" s="176"/>
      <c r="L432" s="176"/>
      <c r="M432" s="176"/>
      <c r="N432" s="177"/>
      <c r="O432" s="176"/>
      <c r="P432" s="176"/>
      <c r="Q432" s="176"/>
      <c r="R432" s="706"/>
      <c r="S432" s="707"/>
      <c r="T432" s="176"/>
      <c r="U432" s="176"/>
      <c r="V432" s="176"/>
      <c r="W432" s="176"/>
      <c r="X432" s="176"/>
      <c r="Y432" s="177"/>
      <c r="Z432" s="176"/>
      <c r="AA432" s="176"/>
      <c r="AB432" s="176"/>
      <c r="AC432" s="176"/>
      <c r="AD432" s="176"/>
      <c r="AE432" s="176"/>
      <c r="AF432" s="176"/>
      <c r="AG432" s="177"/>
      <c r="AH432" s="176"/>
      <c r="AI432" s="176"/>
      <c r="AJ432" s="176"/>
      <c r="AK432" s="176"/>
      <c r="AL432" s="176"/>
      <c r="AM432" s="176"/>
      <c r="AN432" s="176"/>
      <c r="AO432" s="176"/>
      <c r="AP432" s="176"/>
      <c r="AQ432" s="176"/>
      <c r="AR432" s="176"/>
      <c r="AS432" s="176"/>
    </row>
    <row r="433" ht="20.25" customHeight="1">
      <c r="A433" s="176"/>
      <c r="B433" s="176"/>
      <c r="C433" s="176"/>
      <c r="D433" s="176"/>
      <c r="E433" s="176"/>
      <c r="F433" s="177"/>
      <c r="G433" s="176"/>
      <c r="H433" s="176"/>
      <c r="I433" s="176"/>
      <c r="J433" s="176"/>
      <c r="K433" s="176"/>
      <c r="L433" s="176"/>
      <c r="M433" s="176"/>
      <c r="N433" s="177"/>
      <c r="O433" s="176"/>
      <c r="P433" s="176"/>
      <c r="Q433" s="176"/>
      <c r="R433" s="176"/>
      <c r="S433" s="176"/>
      <c r="T433" s="176"/>
      <c r="U433" s="176"/>
      <c r="V433" s="176"/>
      <c r="W433" s="176"/>
      <c r="X433" s="176"/>
      <c r="Y433" s="177"/>
      <c r="Z433" s="176"/>
      <c r="AA433" s="176"/>
      <c r="AB433" s="176"/>
      <c r="AC433" s="176"/>
      <c r="AD433" s="176"/>
      <c r="AE433" s="176"/>
      <c r="AF433" s="176"/>
      <c r="AG433" s="177"/>
      <c r="AH433" s="176"/>
      <c r="AI433" s="176"/>
      <c r="AJ433" s="176"/>
      <c r="AK433" s="176"/>
      <c r="AL433" s="176"/>
      <c r="AM433" s="176"/>
      <c r="AN433" s="176"/>
      <c r="AO433" s="176"/>
      <c r="AP433" s="176"/>
      <c r="AQ433" s="176"/>
      <c r="AR433" s="176"/>
      <c r="AS433" s="176"/>
    </row>
    <row r="434" ht="20.25" customHeight="1">
      <c r="A434" s="182"/>
      <c r="B434" s="182"/>
      <c r="C434" s="182"/>
      <c r="D434" s="182"/>
      <c r="E434" s="182"/>
      <c r="F434" s="182"/>
      <c r="G434" s="182"/>
      <c r="H434" s="182"/>
      <c r="I434" s="182"/>
      <c r="J434" s="182"/>
      <c r="K434" s="182"/>
      <c r="L434" s="182"/>
      <c r="M434" s="182"/>
      <c r="N434" s="182"/>
      <c r="O434" s="182"/>
      <c r="P434" s="182"/>
      <c r="Q434" s="182"/>
      <c r="R434" s="182"/>
      <c r="S434" s="182"/>
      <c r="T434" s="182"/>
      <c r="U434" s="764"/>
      <c r="AB434" s="730"/>
      <c r="AC434" s="176"/>
      <c r="AD434" s="765"/>
      <c r="AJ434" s="182"/>
      <c r="AK434" s="182"/>
      <c r="AL434" s="182"/>
      <c r="AM434" s="182"/>
      <c r="AN434" s="182"/>
      <c r="AO434" s="182"/>
      <c r="AP434" s="182"/>
      <c r="AQ434" s="182"/>
      <c r="AR434" s="182"/>
      <c r="AS434" s="182"/>
    </row>
    <row r="435" ht="20.25" customHeight="1">
      <c r="A435" s="182"/>
      <c r="B435" s="182"/>
      <c r="C435" s="182"/>
      <c r="D435" s="182"/>
      <c r="E435" s="182"/>
      <c r="F435" s="182"/>
      <c r="G435" s="182"/>
      <c r="H435" s="182"/>
      <c r="I435" s="182"/>
      <c r="J435" s="182"/>
      <c r="K435" s="182"/>
      <c r="L435" s="182"/>
      <c r="M435" s="182"/>
      <c r="N435" s="182"/>
      <c r="O435" s="182"/>
      <c r="P435" s="182"/>
      <c r="Q435" s="182"/>
      <c r="R435" s="182"/>
      <c r="S435" s="182"/>
      <c r="T435" s="182"/>
      <c r="AB435" s="176"/>
      <c r="AC435" s="176"/>
      <c r="AJ435" s="182"/>
      <c r="AK435" s="182"/>
      <c r="AL435" s="182"/>
      <c r="AM435" s="182"/>
      <c r="AN435" s="182"/>
      <c r="AO435" s="182"/>
      <c r="AP435" s="182"/>
      <c r="AQ435" s="182"/>
      <c r="AR435" s="182"/>
      <c r="AS435" s="182"/>
    </row>
    <row r="436" ht="20.25" customHeight="1">
      <c r="A436" s="182"/>
      <c r="B436" s="182"/>
      <c r="C436" s="182"/>
      <c r="D436" s="182"/>
      <c r="E436" s="182"/>
      <c r="F436" s="182"/>
      <c r="G436" s="182"/>
      <c r="H436" s="182"/>
      <c r="I436" s="182"/>
      <c r="J436" s="182"/>
      <c r="K436" s="182"/>
      <c r="L436" s="182"/>
      <c r="M436" s="182"/>
      <c r="N436" s="182"/>
      <c r="O436" s="182"/>
      <c r="P436" s="182"/>
      <c r="Q436" s="182"/>
      <c r="R436" s="182"/>
      <c r="S436" s="182"/>
      <c r="T436" s="182"/>
      <c r="U436" s="176"/>
      <c r="V436" s="176"/>
      <c r="W436" s="766"/>
      <c r="Y436" s="726"/>
      <c r="AA436" s="176"/>
      <c r="AB436" s="176"/>
      <c r="AC436" s="176"/>
      <c r="AD436" s="176"/>
      <c r="AE436" s="766"/>
      <c r="AG436" s="726"/>
      <c r="AI436" s="176"/>
      <c r="AJ436" s="182"/>
      <c r="AK436" s="182"/>
      <c r="AL436" s="182"/>
      <c r="AM436" s="182"/>
      <c r="AN436" s="182"/>
      <c r="AO436" s="182"/>
      <c r="AP436" s="182"/>
      <c r="AQ436" s="182"/>
      <c r="AR436" s="182"/>
      <c r="AS436" s="182"/>
    </row>
    <row r="437" ht="20.25" customHeight="1">
      <c r="A437" s="182"/>
      <c r="B437" s="182"/>
      <c r="C437" s="182"/>
      <c r="D437" s="182"/>
      <c r="E437" s="182"/>
      <c r="F437" s="182"/>
      <c r="G437" s="182"/>
      <c r="H437" s="182"/>
      <c r="I437" s="182"/>
      <c r="J437" s="182"/>
      <c r="K437" s="182"/>
      <c r="L437" s="182"/>
      <c r="M437" s="182"/>
      <c r="N437" s="182"/>
      <c r="O437" s="182"/>
      <c r="P437" s="182"/>
      <c r="Q437" s="182"/>
      <c r="R437" s="182"/>
      <c r="S437" s="182"/>
      <c r="T437" s="182"/>
      <c r="U437" s="176"/>
      <c r="V437" s="176"/>
      <c r="W437" s="176"/>
      <c r="X437" s="176"/>
      <c r="Y437" s="177"/>
      <c r="Z437" s="176"/>
      <c r="AA437" s="176"/>
      <c r="AB437" s="176"/>
      <c r="AC437" s="176"/>
      <c r="AD437" s="176"/>
      <c r="AE437" s="176"/>
      <c r="AF437" s="176"/>
      <c r="AG437" s="177"/>
      <c r="AH437" s="176"/>
      <c r="AI437" s="176"/>
      <c r="AJ437" s="182"/>
      <c r="AK437" s="182"/>
      <c r="AL437" s="182"/>
      <c r="AM437" s="182"/>
      <c r="AN437" s="182"/>
      <c r="AO437" s="182"/>
      <c r="AP437" s="182"/>
      <c r="AQ437" s="182"/>
      <c r="AR437" s="182"/>
      <c r="AS437" s="182"/>
    </row>
    <row r="438" ht="20.25" customHeight="1">
      <c r="A438" s="182"/>
      <c r="B438" s="182"/>
      <c r="C438" s="182"/>
      <c r="D438" s="182"/>
      <c r="E438" s="182"/>
      <c r="F438" s="182"/>
      <c r="G438" s="182"/>
      <c r="H438" s="182"/>
      <c r="I438" s="182"/>
      <c r="J438" s="182"/>
      <c r="K438" s="182"/>
      <c r="L438" s="182"/>
      <c r="M438" s="182"/>
      <c r="N438" s="182"/>
      <c r="O438" s="182"/>
      <c r="P438" s="182"/>
      <c r="Q438" s="182"/>
      <c r="R438" s="182"/>
      <c r="S438" s="182"/>
      <c r="T438" s="182"/>
      <c r="U438" s="176"/>
      <c r="V438" s="176"/>
      <c r="W438" s="767"/>
      <c r="X438" s="768"/>
      <c r="Y438" s="769"/>
      <c r="Z438" s="176"/>
      <c r="AA438" s="176"/>
      <c r="AB438" s="176"/>
      <c r="AC438" s="176"/>
      <c r="AD438" s="176"/>
      <c r="AE438" s="176"/>
      <c r="AF438" s="176"/>
      <c r="AG438" s="177"/>
      <c r="AH438" s="176"/>
      <c r="AI438" s="176"/>
      <c r="AJ438" s="182"/>
      <c r="AK438" s="182"/>
      <c r="AL438" s="182"/>
      <c r="AM438" s="182"/>
      <c r="AN438" s="182"/>
      <c r="AO438" s="182"/>
      <c r="AP438" s="182"/>
      <c r="AQ438" s="182"/>
      <c r="AR438" s="182"/>
      <c r="AS438" s="182"/>
    </row>
    <row r="439" ht="20.25" customHeight="1">
      <c r="A439" s="182"/>
      <c r="B439" s="182"/>
      <c r="C439" s="182"/>
      <c r="D439" s="182"/>
      <c r="E439" s="182"/>
      <c r="F439" s="182"/>
      <c r="G439" s="182"/>
      <c r="H439" s="182"/>
      <c r="I439" s="182"/>
      <c r="J439" s="182"/>
      <c r="K439" s="182"/>
      <c r="L439" s="182"/>
      <c r="M439" s="182"/>
      <c r="N439" s="182"/>
      <c r="O439" s="182"/>
      <c r="P439" s="182"/>
      <c r="Q439" s="182"/>
      <c r="R439" s="182"/>
      <c r="S439" s="182"/>
      <c r="T439" s="182"/>
      <c r="U439" s="176"/>
      <c r="V439" s="176"/>
      <c r="W439" s="767"/>
      <c r="X439" s="768"/>
      <c r="Y439" s="769"/>
      <c r="Z439" s="176"/>
      <c r="AA439" s="176"/>
      <c r="AB439" s="176"/>
      <c r="AC439" s="176"/>
      <c r="AD439" s="176"/>
      <c r="AE439" s="176"/>
      <c r="AF439" s="176"/>
      <c r="AG439" s="177"/>
      <c r="AH439" s="176"/>
      <c r="AI439" s="176"/>
      <c r="AJ439" s="182"/>
      <c r="AK439" s="182"/>
      <c r="AL439" s="182"/>
      <c r="AM439" s="182"/>
      <c r="AN439" s="182"/>
      <c r="AO439" s="182"/>
      <c r="AP439" s="182"/>
      <c r="AQ439" s="182"/>
      <c r="AR439" s="182"/>
      <c r="AS439" s="182"/>
    </row>
    <row r="440" ht="20.25" customHeight="1">
      <c r="A440" s="182"/>
      <c r="B440" s="182"/>
      <c r="C440" s="182"/>
      <c r="D440" s="182"/>
      <c r="E440" s="182"/>
      <c r="F440" s="182"/>
      <c r="G440" s="182"/>
      <c r="H440" s="182"/>
      <c r="I440" s="182"/>
      <c r="J440" s="182"/>
      <c r="K440" s="182"/>
      <c r="L440" s="182"/>
      <c r="M440" s="182"/>
      <c r="N440" s="182"/>
      <c r="O440" s="182"/>
      <c r="P440" s="182"/>
      <c r="Q440" s="182"/>
      <c r="R440" s="182"/>
      <c r="S440" s="182"/>
      <c r="T440" s="182"/>
      <c r="U440" s="176"/>
      <c r="V440" s="176"/>
      <c r="W440" s="767"/>
      <c r="X440" s="768"/>
      <c r="Y440" s="769"/>
      <c r="Z440" s="176"/>
      <c r="AA440" s="176"/>
      <c r="AB440" s="176"/>
      <c r="AC440" s="176"/>
      <c r="AD440" s="176"/>
      <c r="AE440" s="770"/>
      <c r="AF440" s="771"/>
      <c r="AG440" s="726"/>
      <c r="AI440" s="772"/>
      <c r="AJ440" s="182"/>
      <c r="AK440" s="182"/>
      <c r="AL440" s="182"/>
      <c r="AM440" s="182"/>
      <c r="AN440" s="182"/>
      <c r="AO440" s="182"/>
      <c r="AP440" s="182"/>
      <c r="AQ440" s="182"/>
      <c r="AR440" s="182"/>
      <c r="AS440" s="182"/>
    </row>
    <row r="441" ht="20.25" customHeight="1">
      <c r="A441" s="182"/>
      <c r="B441" s="182"/>
      <c r="C441" s="182"/>
      <c r="D441" s="182"/>
      <c r="E441" s="182"/>
      <c r="F441" s="182"/>
      <c r="G441" s="182"/>
      <c r="H441" s="182"/>
      <c r="I441" s="182"/>
      <c r="J441" s="182"/>
      <c r="K441" s="182"/>
      <c r="L441" s="182"/>
      <c r="M441" s="182"/>
      <c r="N441" s="182"/>
      <c r="O441" s="182"/>
      <c r="P441" s="182"/>
      <c r="Q441" s="182"/>
      <c r="R441" s="182"/>
      <c r="S441" s="182"/>
      <c r="T441" s="182"/>
      <c r="U441" s="176"/>
      <c r="V441" s="176"/>
      <c r="W441" s="767"/>
      <c r="X441" s="773"/>
      <c r="Y441" s="769"/>
      <c r="Z441" s="176"/>
      <c r="AA441" s="176"/>
      <c r="AB441" s="176"/>
      <c r="AC441" s="176"/>
      <c r="AD441" s="176"/>
      <c r="AE441" s="176"/>
      <c r="AF441" s="176"/>
      <c r="AG441" s="177"/>
      <c r="AH441" s="176"/>
      <c r="AI441" s="176"/>
      <c r="AJ441" s="182"/>
      <c r="AK441" s="182"/>
      <c r="AL441" s="182"/>
      <c r="AM441" s="182"/>
      <c r="AN441" s="182"/>
      <c r="AO441" s="182"/>
      <c r="AP441" s="182"/>
      <c r="AQ441" s="182"/>
      <c r="AR441" s="182"/>
      <c r="AS441" s="182"/>
    </row>
    <row r="442" ht="20.25" customHeight="1">
      <c r="A442" s="182"/>
      <c r="B442" s="182"/>
      <c r="C442" s="182"/>
      <c r="D442" s="182"/>
      <c r="E442" s="182"/>
      <c r="F442" s="182"/>
      <c r="G442" s="182"/>
      <c r="H442" s="182"/>
      <c r="I442" s="182"/>
      <c r="J442" s="182"/>
      <c r="K442" s="182"/>
      <c r="L442" s="182"/>
      <c r="M442" s="182"/>
      <c r="N442" s="182"/>
      <c r="O442" s="182"/>
      <c r="P442" s="182"/>
      <c r="Q442" s="182"/>
      <c r="R442" s="182"/>
      <c r="S442" s="182"/>
      <c r="T442" s="182"/>
      <c r="U442" s="176"/>
      <c r="V442" s="745"/>
      <c r="Z442" s="176"/>
      <c r="AA442" s="176"/>
      <c r="AB442" s="176"/>
      <c r="AC442" s="176"/>
      <c r="AD442" s="176"/>
      <c r="AE442" s="745"/>
      <c r="AI442" s="176"/>
      <c r="AJ442" s="182"/>
      <c r="AK442" s="182"/>
      <c r="AL442" s="182"/>
      <c r="AM442" s="182"/>
      <c r="AN442" s="182"/>
      <c r="AO442" s="182"/>
      <c r="AP442" s="182"/>
      <c r="AQ442" s="182"/>
      <c r="AR442" s="182"/>
      <c r="AS442" s="182"/>
    </row>
    <row r="443" ht="20.25" customHeight="1">
      <c r="A443" s="182"/>
      <c r="B443" s="182"/>
      <c r="C443" s="182"/>
      <c r="D443" s="182"/>
      <c r="E443" s="182"/>
      <c r="F443" s="182"/>
      <c r="G443" s="182"/>
      <c r="H443" s="182"/>
      <c r="I443" s="182"/>
      <c r="J443" s="182"/>
      <c r="K443" s="182"/>
      <c r="L443" s="182"/>
      <c r="M443" s="182"/>
      <c r="N443" s="182"/>
      <c r="O443" s="182"/>
      <c r="P443" s="182"/>
      <c r="Q443" s="182"/>
      <c r="R443" s="182"/>
      <c r="S443" s="182"/>
      <c r="T443" s="182"/>
      <c r="U443" s="176"/>
      <c r="Z443" s="176"/>
      <c r="AA443" s="176"/>
      <c r="AB443" s="176"/>
      <c r="AC443" s="176"/>
      <c r="AD443" s="176"/>
      <c r="AI443" s="176"/>
      <c r="AJ443" s="182"/>
      <c r="AK443" s="182"/>
      <c r="AL443" s="182"/>
      <c r="AM443" s="182"/>
      <c r="AN443" s="182"/>
      <c r="AO443" s="182"/>
      <c r="AP443" s="182"/>
      <c r="AQ443" s="182"/>
      <c r="AR443" s="182"/>
      <c r="AS443" s="182"/>
    </row>
    <row r="444" ht="20.25" customHeight="1">
      <c r="A444" s="182"/>
      <c r="B444" s="182"/>
      <c r="C444" s="182"/>
      <c r="D444" s="182"/>
      <c r="E444" s="182"/>
      <c r="F444" s="182"/>
      <c r="G444" s="182"/>
      <c r="H444" s="182"/>
      <c r="I444" s="182"/>
      <c r="J444" s="182"/>
      <c r="K444" s="182"/>
      <c r="L444" s="182"/>
      <c r="M444" s="182"/>
      <c r="N444" s="182"/>
      <c r="O444" s="182"/>
      <c r="P444" s="182"/>
      <c r="Q444" s="182"/>
      <c r="R444" s="182"/>
      <c r="S444" s="182"/>
      <c r="T444" s="182"/>
      <c r="U444" s="176"/>
      <c r="Z444" s="176"/>
      <c r="AA444" s="176"/>
      <c r="AB444" s="176"/>
      <c r="AC444" s="176"/>
      <c r="AD444" s="176"/>
      <c r="AI444" s="176"/>
      <c r="AJ444" s="182"/>
      <c r="AK444" s="182"/>
      <c r="AL444" s="182"/>
      <c r="AM444" s="182"/>
      <c r="AN444" s="182"/>
      <c r="AO444" s="182"/>
      <c r="AP444" s="182"/>
      <c r="AQ444" s="182"/>
      <c r="AR444" s="182"/>
      <c r="AS444" s="182"/>
    </row>
    <row r="445" ht="20.25" customHeight="1">
      <c r="A445" s="182"/>
      <c r="B445" s="182"/>
      <c r="C445" s="182"/>
      <c r="D445" s="182"/>
      <c r="E445" s="182"/>
      <c r="F445" s="182"/>
      <c r="G445" s="182"/>
      <c r="H445" s="182"/>
      <c r="I445" s="182"/>
      <c r="J445" s="182"/>
      <c r="K445" s="182"/>
      <c r="L445" s="182"/>
      <c r="M445" s="182"/>
      <c r="N445" s="182"/>
      <c r="O445" s="182"/>
      <c r="P445" s="182"/>
      <c r="Q445" s="182"/>
      <c r="R445" s="182"/>
      <c r="S445" s="182"/>
      <c r="T445" s="182"/>
      <c r="U445" s="176"/>
      <c r="Z445" s="176"/>
      <c r="AA445" s="176"/>
      <c r="AB445" s="176"/>
      <c r="AC445" s="176"/>
      <c r="AD445" s="176"/>
      <c r="AI445" s="176"/>
      <c r="AJ445" s="182"/>
      <c r="AK445" s="182"/>
      <c r="AL445" s="182"/>
      <c r="AM445" s="182"/>
      <c r="AN445" s="182"/>
      <c r="AO445" s="182"/>
      <c r="AP445" s="182"/>
      <c r="AQ445" s="182"/>
      <c r="AR445" s="182"/>
      <c r="AS445" s="182"/>
    </row>
    <row r="446" ht="20.25" customHeight="1">
      <c r="A446" s="182"/>
      <c r="B446" s="182"/>
      <c r="C446" s="182"/>
      <c r="D446" s="182"/>
      <c r="E446" s="182"/>
      <c r="F446" s="182"/>
      <c r="G446" s="182"/>
      <c r="H446" s="182"/>
      <c r="I446" s="182"/>
      <c r="J446" s="182"/>
      <c r="K446" s="182"/>
      <c r="L446" s="182"/>
      <c r="M446" s="182"/>
      <c r="N446" s="182"/>
      <c r="O446" s="182"/>
      <c r="P446" s="182"/>
      <c r="Q446" s="182"/>
      <c r="R446" s="182"/>
      <c r="S446" s="182"/>
      <c r="T446" s="182"/>
      <c r="U446" s="176"/>
      <c r="V446" s="746"/>
      <c r="AA446" s="708"/>
      <c r="AB446" s="708"/>
      <c r="AC446" s="708"/>
      <c r="AD446" s="708"/>
      <c r="AE446" s="726"/>
      <c r="AI446" s="708"/>
      <c r="AJ446" s="182"/>
      <c r="AK446" s="182"/>
      <c r="AL446" s="182"/>
      <c r="AM446" s="182"/>
      <c r="AN446" s="182"/>
      <c r="AO446" s="182"/>
      <c r="AP446" s="182"/>
      <c r="AQ446" s="182"/>
      <c r="AR446" s="182"/>
      <c r="AS446" s="182"/>
    </row>
    <row r="447" ht="20.25" customHeight="1">
      <c r="A447" s="182"/>
      <c r="B447" s="182"/>
      <c r="C447" s="182"/>
      <c r="D447" s="182"/>
      <c r="E447" s="182"/>
      <c r="F447" s="182"/>
      <c r="G447" s="182"/>
      <c r="H447" s="182"/>
      <c r="I447" s="182"/>
      <c r="J447" s="182"/>
      <c r="K447" s="182"/>
      <c r="L447" s="182"/>
      <c r="M447" s="182"/>
      <c r="N447" s="182"/>
      <c r="O447" s="182"/>
      <c r="P447" s="182"/>
      <c r="Q447" s="182"/>
      <c r="R447" s="182"/>
      <c r="S447" s="182"/>
      <c r="T447" s="182"/>
      <c r="U447" s="751"/>
      <c r="V447" s="753"/>
      <c r="AA447" s="751"/>
      <c r="AB447" s="751"/>
      <c r="AC447" s="751"/>
      <c r="AD447" s="751"/>
      <c r="AE447" s="753"/>
      <c r="AI447" s="774"/>
      <c r="AJ447" s="182"/>
      <c r="AK447" s="182"/>
      <c r="AL447" s="182"/>
      <c r="AM447" s="182"/>
      <c r="AN447" s="182"/>
      <c r="AO447" s="182"/>
      <c r="AP447" s="182"/>
      <c r="AQ447" s="182"/>
      <c r="AR447" s="182"/>
      <c r="AS447" s="182"/>
    </row>
    <row r="448" ht="20.25" customHeight="1">
      <c r="A448" s="182"/>
      <c r="B448" s="182"/>
      <c r="C448" s="182"/>
      <c r="D448" s="182"/>
      <c r="E448" s="182"/>
      <c r="F448" s="182"/>
      <c r="G448" s="182"/>
      <c r="H448" s="182"/>
      <c r="I448" s="182"/>
      <c r="J448" s="182"/>
      <c r="K448" s="182"/>
      <c r="L448" s="182"/>
      <c r="M448" s="182"/>
      <c r="N448" s="182"/>
      <c r="O448" s="182"/>
      <c r="P448" s="182"/>
      <c r="Q448" s="182"/>
      <c r="R448" s="182"/>
      <c r="S448" s="182"/>
      <c r="T448" s="182"/>
      <c r="U448" s="751"/>
      <c r="AA448" s="751"/>
      <c r="AB448" s="751"/>
      <c r="AC448" s="751"/>
      <c r="AD448" s="751"/>
      <c r="AI448" s="774"/>
      <c r="AJ448" s="182"/>
      <c r="AK448" s="182"/>
      <c r="AL448" s="182"/>
      <c r="AM448" s="182"/>
      <c r="AN448" s="182"/>
      <c r="AO448" s="182"/>
      <c r="AP448" s="182"/>
      <c r="AQ448" s="182"/>
      <c r="AR448" s="182"/>
      <c r="AS448" s="182"/>
    </row>
    <row r="449" ht="20.25" customHeight="1">
      <c r="A449" s="176"/>
      <c r="B449" s="176"/>
      <c r="C449" s="176"/>
      <c r="D449" s="176"/>
      <c r="E449" s="176"/>
      <c r="F449" s="177"/>
      <c r="G449" s="176"/>
      <c r="H449" s="176"/>
      <c r="I449" s="176"/>
      <c r="J449" s="176"/>
      <c r="K449" s="176"/>
      <c r="L449" s="176"/>
      <c r="M449" s="176"/>
      <c r="N449" s="177"/>
      <c r="O449" s="176"/>
      <c r="P449" s="176"/>
      <c r="Q449" s="176"/>
      <c r="R449" s="176"/>
      <c r="S449" s="176"/>
      <c r="T449" s="176"/>
      <c r="U449" s="176"/>
      <c r="V449" s="176"/>
      <c r="W449" s="176"/>
      <c r="X449" s="176"/>
      <c r="Y449" s="177"/>
      <c r="Z449" s="176"/>
      <c r="AA449" s="176"/>
      <c r="AB449" s="176"/>
      <c r="AC449" s="176"/>
      <c r="AD449" s="176"/>
      <c r="AE449" s="176"/>
      <c r="AF449" s="176"/>
      <c r="AG449" s="177"/>
      <c r="AH449" s="176"/>
      <c r="AI449" s="176"/>
      <c r="AJ449" s="176"/>
      <c r="AK449" s="176"/>
      <c r="AL449" s="176"/>
      <c r="AM449" s="176"/>
      <c r="AN449" s="176"/>
      <c r="AO449" s="176"/>
      <c r="AP449" s="176"/>
      <c r="AQ449" s="176"/>
      <c r="AR449" s="176"/>
      <c r="AS449" s="176"/>
    </row>
    <row r="450" ht="20.25" customHeight="1">
      <c r="A450" s="176"/>
      <c r="B450" s="176"/>
      <c r="C450" s="176"/>
      <c r="D450" s="176"/>
      <c r="E450" s="176"/>
      <c r="F450" s="177"/>
      <c r="G450" s="176"/>
      <c r="H450" s="176"/>
      <c r="I450" s="176"/>
      <c r="J450" s="176"/>
      <c r="K450" s="176"/>
      <c r="L450" s="176"/>
      <c r="M450" s="176"/>
      <c r="N450" s="177"/>
      <c r="O450" s="176"/>
      <c r="P450" s="176"/>
      <c r="Q450" s="176"/>
      <c r="R450" s="176"/>
      <c r="S450" s="176"/>
      <c r="T450" s="176"/>
      <c r="U450" s="176"/>
      <c r="V450" s="176"/>
      <c r="W450" s="176"/>
      <c r="X450" s="176"/>
      <c r="Y450" s="177"/>
      <c r="Z450" s="176"/>
      <c r="AA450" s="176"/>
      <c r="AB450" s="176"/>
      <c r="AC450" s="176"/>
      <c r="AD450" s="176"/>
      <c r="AE450" s="176"/>
      <c r="AF450" s="176"/>
      <c r="AG450" s="177"/>
      <c r="AH450" s="176"/>
      <c r="AI450" s="176"/>
      <c r="AJ450" s="176"/>
      <c r="AK450" s="176"/>
      <c r="AL450" s="176"/>
      <c r="AM450" s="176"/>
      <c r="AN450" s="176"/>
      <c r="AO450" s="176"/>
      <c r="AP450" s="176"/>
      <c r="AQ450" s="176"/>
      <c r="AR450" s="176"/>
      <c r="AS450" s="176"/>
    </row>
    <row r="451" ht="20.25" customHeight="1">
      <c r="A451" s="176"/>
      <c r="B451" s="176"/>
      <c r="C451" s="176"/>
      <c r="D451" s="176"/>
      <c r="E451" s="176"/>
      <c r="F451" s="177"/>
      <c r="G451" s="176"/>
      <c r="H451" s="176"/>
      <c r="I451" s="176"/>
      <c r="J451" s="176"/>
      <c r="K451" s="176"/>
      <c r="L451" s="176"/>
      <c r="M451" s="176"/>
      <c r="N451" s="177"/>
      <c r="O451" s="176"/>
      <c r="P451" s="176"/>
      <c r="Q451" s="176"/>
      <c r="R451" s="176"/>
      <c r="S451" s="176"/>
      <c r="T451" s="176"/>
      <c r="U451" s="176"/>
      <c r="V451" s="176"/>
      <c r="W451" s="176"/>
      <c r="X451" s="176"/>
      <c r="Y451" s="177"/>
      <c r="Z451" s="176"/>
      <c r="AA451" s="176"/>
      <c r="AB451" s="176"/>
      <c r="AC451" s="176"/>
      <c r="AD451" s="176"/>
      <c r="AE451" s="176"/>
      <c r="AF451" s="176"/>
      <c r="AG451" s="177"/>
      <c r="AH451" s="176"/>
      <c r="AI451" s="176"/>
      <c r="AJ451" s="176"/>
      <c r="AK451" s="176"/>
      <c r="AL451" s="176"/>
      <c r="AM451" s="176"/>
      <c r="AN451" s="176"/>
      <c r="AO451" s="176"/>
      <c r="AP451" s="176"/>
      <c r="AQ451" s="176"/>
      <c r="AR451" s="176"/>
      <c r="AS451" s="176"/>
    </row>
    <row r="452" ht="20.25" customHeight="1">
      <c r="A452" s="182"/>
      <c r="B452" s="182"/>
      <c r="C452" s="182"/>
      <c r="D452" s="182"/>
      <c r="E452" s="182"/>
      <c r="F452" s="182"/>
      <c r="G452" s="182"/>
      <c r="H452" s="182"/>
      <c r="I452" s="182"/>
      <c r="J452" s="182"/>
      <c r="K452" s="182"/>
      <c r="L452" s="182"/>
      <c r="M452" s="182"/>
      <c r="N452" s="182"/>
      <c r="O452" s="182"/>
      <c r="P452" s="182"/>
      <c r="Q452" s="182"/>
      <c r="R452" s="182"/>
      <c r="S452" s="182"/>
      <c r="T452" s="182"/>
      <c r="U452" s="764"/>
      <c r="AB452" s="730"/>
      <c r="AC452" s="176"/>
      <c r="AD452" s="765"/>
      <c r="AJ452" s="182"/>
      <c r="AK452" s="182"/>
      <c r="AL452" s="182"/>
      <c r="AM452" s="182"/>
      <c r="AN452" s="182"/>
      <c r="AO452" s="182"/>
      <c r="AP452" s="182"/>
      <c r="AQ452" s="182"/>
      <c r="AR452" s="182"/>
      <c r="AS452" s="182"/>
    </row>
    <row r="453" ht="20.25" customHeight="1">
      <c r="A453" s="182"/>
      <c r="B453" s="182"/>
      <c r="C453" s="182"/>
      <c r="D453" s="182"/>
      <c r="E453" s="182"/>
      <c r="F453" s="182"/>
      <c r="G453" s="182"/>
      <c r="H453" s="182"/>
      <c r="I453" s="182"/>
      <c r="J453" s="182"/>
      <c r="K453" s="182"/>
      <c r="L453" s="182"/>
      <c r="M453" s="182"/>
      <c r="N453" s="182"/>
      <c r="O453" s="182"/>
      <c r="P453" s="182"/>
      <c r="Q453" s="182"/>
      <c r="R453" s="182"/>
      <c r="S453" s="182"/>
      <c r="T453" s="182"/>
      <c r="AB453" s="176"/>
      <c r="AC453" s="176"/>
      <c r="AJ453" s="182"/>
      <c r="AK453" s="182"/>
      <c r="AL453" s="182"/>
      <c r="AM453" s="182"/>
      <c r="AN453" s="182"/>
      <c r="AO453" s="182"/>
      <c r="AP453" s="182"/>
      <c r="AQ453" s="182"/>
      <c r="AR453" s="182"/>
      <c r="AS453" s="182"/>
    </row>
    <row r="454" ht="20.25" customHeight="1">
      <c r="A454" s="182"/>
      <c r="B454" s="182"/>
      <c r="C454" s="182"/>
      <c r="D454" s="182"/>
      <c r="E454" s="182"/>
      <c r="F454" s="182"/>
      <c r="G454" s="182"/>
      <c r="H454" s="182"/>
      <c r="I454" s="182"/>
      <c r="J454" s="182"/>
      <c r="K454" s="182"/>
      <c r="L454" s="182"/>
      <c r="M454" s="182"/>
      <c r="N454" s="182"/>
      <c r="O454" s="182"/>
      <c r="P454" s="182"/>
      <c r="Q454" s="182"/>
      <c r="R454" s="182"/>
      <c r="S454" s="182"/>
      <c r="T454" s="182"/>
      <c r="U454" s="176"/>
      <c r="V454" s="176"/>
      <c r="W454" s="766"/>
      <c r="Y454" s="726"/>
      <c r="AA454" s="176"/>
      <c r="AB454" s="176"/>
      <c r="AC454" s="176"/>
      <c r="AD454" s="176"/>
      <c r="AE454" s="766"/>
      <c r="AG454" s="726"/>
      <c r="AI454" s="176"/>
      <c r="AJ454" s="182"/>
      <c r="AK454" s="182"/>
      <c r="AL454" s="182"/>
      <c r="AM454" s="182"/>
      <c r="AN454" s="182"/>
      <c r="AO454" s="182"/>
      <c r="AP454" s="182"/>
      <c r="AQ454" s="182"/>
      <c r="AR454" s="182"/>
      <c r="AS454" s="182"/>
    </row>
    <row r="455" ht="20.25" customHeight="1">
      <c r="A455" s="182"/>
      <c r="B455" s="182"/>
      <c r="C455" s="182"/>
      <c r="D455" s="182"/>
      <c r="E455" s="182"/>
      <c r="F455" s="182"/>
      <c r="G455" s="182"/>
      <c r="H455" s="182"/>
      <c r="I455" s="182"/>
      <c r="J455" s="182"/>
      <c r="K455" s="182"/>
      <c r="L455" s="182"/>
      <c r="M455" s="182"/>
      <c r="N455" s="182"/>
      <c r="O455" s="182"/>
      <c r="P455" s="182"/>
      <c r="Q455" s="182"/>
      <c r="R455" s="182"/>
      <c r="S455" s="182"/>
      <c r="T455" s="182"/>
      <c r="U455" s="176"/>
      <c r="V455" s="176"/>
      <c r="W455" s="176"/>
      <c r="X455" s="176"/>
      <c r="Y455" s="177"/>
      <c r="Z455" s="176"/>
      <c r="AA455" s="176"/>
      <c r="AB455" s="176"/>
      <c r="AC455" s="176"/>
      <c r="AD455" s="176"/>
      <c r="AE455" s="176"/>
      <c r="AF455" s="176"/>
      <c r="AG455" s="177"/>
      <c r="AH455" s="176"/>
      <c r="AI455" s="176"/>
      <c r="AJ455" s="182"/>
      <c r="AK455" s="182"/>
      <c r="AL455" s="182"/>
      <c r="AM455" s="182"/>
      <c r="AN455" s="182"/>
      <c r="AO455" s="182"/>
      <c r="AP455" s="182"/>
      <c r="AQ455" s="182"/>
      <c r="AR455" s="182"/>
      <c r="AS455" s="182"/>
    </row>
    <row r="456" ht="20.25" customHeight="1">
      <c r="A456" s="182"/>
      <c r="B456" s="182"/>
      <c r="C456" s="182"/>
      <c r="D456" s="182"/>
      <c r="E456" s="182"/>
      <c r="F456" s="182"/>
      <c r="G456" s="182"/>
      <c r="H456" s="182"/>
      <c r="I456" s="182"/>
      <c r="J456" s="182"/>
      <c r="K456" s="182"/>
      <c r="L456" s="182"/>
      <c r="M456" s="182"/>
      <c r="N456" s="182"/>
      <c r="O456" s="182"/>
      <c r="P456" s="182"/>
      <c r="Q456" s="182"/>
      <c r="R456" s="182"/>
      <c r="S456" s="182"/>
      <c r="T456" s="182"/>
      <c r="U456" s="176"/>
      <c r="V456" s="176"/>
      <c r="W456" s="767"/>
      <c r="X456" s="768"/>
      <c r="Y456" s="769"/>
      <c r="Z456" s="176"/>
      <c r="AA456" s="176"/>
      <c r="AB456" s="176"/>
      <c r="AC456" s="176"/>
      <c r="AD456" s="176"/>
      <c r="AE456" s="176"/>
      <c r="AF456" s="176"/>
      <c r="AG456" s="177"/>
      <c r="AH456" s="176"/>
      <c r="AI456" s="176"/>
      <c r="AJ456" s="182"/>
      <c r="AK456" s="182"/>
      <c r="AL456" s="182"/>
      <c r="AM456" s="182"/>
      <c r="AN456" s="182"/>
      <c r="AO456" s="182"/>
      <c r="AP456" s="182"/>
      <c r="AQ456" s="182"/>
      <c r="AR456" s="182"/>
      <c r="AS456" s="182"/>
    </row>
    <row r="457" ht="20.25" customHeight="1">
      <c r="A457" s="182"/>
      <c r="B457" s="182"/>
      <c r="C457" s="182"/>
      <c r="D457" s="182"/>
      <c r="E457" s="182"/>
      <c r="F457" s="182"/>
      <c r="G457" s="182"/>
      <c r="H457" s="182"/>
      <c r="I457" s="182"/>
      <c r="J457" s="182"/>
      <c r="K457" s="182"/>
      <c r="L457" s="182"/>
      <c r="M457" s="182"/>
      <c r="N457" s="182"/>
      <c r="O457" s="182"/>
      <c r="P457" s="182"/>
      <c r="Q457" s="182"/>
      <c r="R457" s="182"/>
      <c r="S457" s="182"/>
      <c r="T457" s="182"/>
      <c r="U457" s="176"/>
      <c r="V457" s="176"/>
      <c r="W457" s="767"/>
      <c r="X457" s="768"/>
      <c r="Y457" s="769"/>
      <c r="Z457" s="176"/>
      <c r="AA457" s="176"/>
      <c r="AB457" s="176"/>
      <c r="AC457" s="176"/>
      <c r="AD457" s="176"/>
      <c r="AE457" s="176"/>
      <c r="AF457" s="176"/>
      <c r="AG457" s="177"/>
      <c r="AH457" s="176"/>
      <c r="AI457" s="176"/>
      <c r="AJ457" s="182"/>
      <c r="AK457" s="182"/>
      <c r="AL457" s="182"/>
      <c r="AM457" s="182"/>
      <c r="AN457" s="182"/>
      <c r="AO457" s="182"/>
      <c r="AP457" s="182"/>
      <c r="AQ457" s="182"/>
      <c r="AR457" s="182"/>
      <c r="AS457" s="182"/>
    </row>
    <row r="458" ht="20.25" customHeight="1">
      <c r="A458" s="182"/>
      <c r="B458" s="182"/>
      <c r="C458" s="182"/>
      <c r="D458" s="182"/>
      <c r="E458" s="182"/>
      <c r="F458" s="182"/>
      <c r="G458" s="182"/>
      <c r="H458" s="182"/>
      <c r="I458" s="182"/>
      <c r="J458" s="182"/>
      <c r="K458" s="182"/>
      <c r="L458" s="182"/>
      <c r="M458" s="182"/>
      <c r="N458" s="182"/>
      <c r="O458" s="182"/>
      <c r="P458" s="182"/>
      <c r="Q458" s="182"/>
      <c r="R458" s="182"/>
      <c r="S458" s="182"/>
      <c r="T458" s="182"/>
      <c r="U458" s="176"/>
      <c r="V458" s="176"/>
      <c r="W458" s="767"/>
      <c r="X458" s="768"/>
      <c r="Y458" s="769"/>
      <c r="Z458" s="176"/>
      <c r="AA458" s="176"/>
      <c r="AB458" s="176"/>
      <c r="AC458" s="176"/>
      <c r="AD458" s="176"/>
      <c r="AE458" s="770"/>
      <c r="AF458" s="771"/>
      <c r="AG458" s="726"/>
      <c r="AI458" s="772"/>
      <c r="AJ458" s="182"/>
      <c r="AK458" s="182"/>
      <c r="AL458" s="182"/>
      <c r="AM458" s="182"/>
      <c r="AN458" s="182"/>
      <c r="AO458" s="182"/>
      <c r="AP458" s="182"/>
      <c r="AQ458" s="182"/>
      <c r="AR458" s="182"/>
      <c r="AS458" s="182"/>
    </row>
    <row r="459" ht="20.25" customHeight="1">
      <c r="A459" s="182"/>
      <c r="B459" s="182"/>
      <c r="C459" s="182"/>
      <c r="D459" s="182"/>
      <c r="E459" s="182"/>
      <c r="F459" s="182"/>
      <c r="G459" s="182"/>
      <c r="H459" s="182"/>
      <c r="I459" s="182"/>
      <c r="J459" s="182"/>
      <c r="K459" s="182"/>
      <c r="L459" s="182"/>
      <c r="M459" s="182"/>
      <c r="N459" s="182"/>
      <c r="O459" s="182"/>
      <c r="P459" s="182"/>
      <c r="Q459" s="182"/>
      <c r="R459" s="182"/>
      <c r="S459" s="182"/>
      <c r="T459" s="182"/>
      <c r="U459" s="176"/>
      <c r="V459" s="176"/>
      <c r="W459" s="767"/>
      <c r="X459" s="773"/>
      <c r="Y459" s="769"/>
      <c r="Z459" s="176"/>
      <c r="AA459" s="176"/>
      <c r="AB459" s="176"/>
      <c r="AC459" s="176"/>
      <c r="AD459" s="176"/>
      <c r="AE459" s="176"/>
      <c r="AF459" s="176"/>
      <c r="AG459" s="177"/>
      <c r="AH459" s="176"/>
      <c r="AI459" s="176"/>
      <c r="AJ459" s="182"/>
      <c r="AK459" s="182"/>
      <c r="AL459" s="182"/>
      <c r="AM459" s="182"/>
      <c r="AN459" s="182"/>
      <c r="AO459" s="182"/>
      <c r="AP459" s="182"/>
      <c r="AQ459" s="182"/>
      <c r="AR459" s="182"/>
      <c r="AS459" s="182"/>
    </row>
    <row r="460" ht="20.25" customHeight="1">
      <c r="A460" s="182"/>
      <c r="B460" s="182"/>
      <c r="C460" s="182"/>
      <c r="D460" s="182"/>
      <c r="E460" s="182"/>
      <c r="F460" s="182"/>
      <c r="G460" s="182"/>
      <c r="H460" s="182"/>
      <c r="I460" s="182"/>
      <c r="J460" s="182"/>
      <c r="K460" s="182"/>
      <c r="L460" s="182"/>
      <c r="M460" s="182"/>
      <c r="N460" s="182"/>
      <c r="O460" s="182"/>
      <c r="P460" s="182"/>
      <c r="Q460" s="182"/>
      <c r="R460" s="182"/>
      <c r="S460" s="182"/>
      <c r="T460" s="182"/>
      <c r="U460" s="176"/>
      <c r="V460" s="745"/>
      <c r="Z460" s="176"/>
      <c r="AA460" s="176"/>
      <c r="AB460" s="176"/>
      <c r="AC460" s="176"/>
      <c r="AD460" s="176"/>
      <c r="AE460" s="745"/>
      <c r="AI460" s="176"/>
      <c r="AJ460" s="182"/>
      <c r="AK460" s="182"/>
      <c r="AL460" s="182"/>
      <c r="AM460" s="182"/>
      <c r="AN460" s="182"/>
      <c r="AO460" s="182"/>
      <c r="AP460" s="182"/>
      <c r="AQ460" s="182"/>
      <c r="AR460" s="182"/>
      <c r="AS460" s="182"/>
    </row>
    <row r="461" ht="20.25" customHeight="1">
      <c r="A461" s="182"/>
      <c r="B461" s="182"/>
      <c r="C461" s="182"/>
      <c r="D461" s="182"/>
      <c r="E461" s="182"/>
      <c r="F461" s="182"/>
      <c r="G461" s="182"/>
      <c r="H461" s="182"/>
      <c r="I461" s="182"/>
      <c r="J461" s="182"/>
      <c r="K461" s="182"/>
      <c r="L461" s="182"/>
      <c r="M461" s="182"/>
      <c r="N461" s="182"/>
      <c r="O461" s="182"/>
      <c r="P461" s="182"/>
      <c r="Q461" s="182"/>
      <c r="R461" s="182"/>
      <c r="S461" s="182"/>
      <c r="T461" s="182"/>
      <c r="U461" s="176"/>
      <c r="Z461" s="176"/>
      <c r="AA461" s="176"/>
      <c r="AB461" s="176"/>
      <c r="AC461" s="176"/>
      <c r="AD461" s="176"/>
      <c r="AI461" s="176"/>
      <c r="AJ461" s="182"/>
      <c r="AK461" s="182"/>
      <c r="AL461" s="182"/>
      <c r="AM461" s="182"/>
      <c r="AN461" s="182"/>
      <c r="AO461" s="182"/>
      <c r="AP461" s="182"/>
      <c r="AQ461" s="182"/>
      <c r="AR461" s="182"/>
      <c r="AS461" s="182"/>
    </row>
    <row r="462" ht="20.25" customHeight="1">
      <c r="A462" s="182"/>
      <c r="B462" s="182"/>
      <c r="C462" s="182"/>
      <c r="D462" s="182"/>
      <c r="E462" s="182"/>
      <c r="F462" s="182"/>
      <c r="G462" s="182"/>
      <c r="H462" s="182"/>
      <c r="I462" s="182"/>
      <c r="J462" s="182"/>
      <c r="K462" s="182"/>
      <c r="L462" s="182"/>
      <c r="M462" s="182"/>
      <c r="N462" s="182"/>
      <c r="O462" s="182"/>
      <c r="P462" s="182"/>
      <c r="Q462" s="182"/>
      <c r="R462" s="182"/>
      <c r="S462" s="182"/>
      <c r="T462" s="182"/>
      <c r="U462" s="176"/>
      <c r="Z462" s="176"/>
      <c r="AA462" s="176"/>
      <c r="AB462" s="176"/>
      <c r="AC462" s="176"/>
      <c r="AD462" s="176"/>
      <c r="AI462" s="176"/>
      <c r="AJ462" s="182"/>
      <c r="AK462" s="182"/>
      <c r="AL462" s="182"/>
      <c r="AM462" s="182"/>
      <c r="AN462" s="182"/>
      <c r="AO462" s="182"/>
      <c r="AP462" s="182"/>
      <c r="AQ462" s="182"/>
      <c r="AR462" s="182"/>
      <c r="AS462" s="182"/>
    </row>
    <row r="463" ht="20.25" customHeight="1">
      <c r="A463" s="182"/>
      <c r="B463" s="182"/>
      <c r="C463" s="182"/>
      <c r="D463" s="182"/>
      <c r="E463" s="182"/>
      <c r="F463" s="182"/>
      <c r="G463" s="182"/>
      <c r="H463" s="182"/>
      <c r="I463" s="182"/>
      <c r="J463" s="182"/>
      <c r="K463" s="182"/>
      <c r="L463" s="182"/>
      <c r="M463" s="182"/>
      <c r="N463" s="182"/>
      <c r="O463" s="182"/>
      <c r="P463" s="182"/>
      <c r="Q463" s="182"/>
      <c r="R463" s="182"/>
      <c r="S463" s="182"/>
      <c r="T463" s="182"/>
      <c r="U463" s="176"/>
      <c r="Z463" s="176"/>
      <c r="AA463" s="176"/>
      <c r="AB463" s="176"/>
      <c r="AC463" s="176"/>
      <c r="AD463" s="176"/>
      <c r="AI463" s="176"/>
      <c r="AJ463" s="182"/>
      <c r="AK463" s="182"/>
      <c r="AL463" s="182"/>
      <c r="AM463" s="182"/>
      <c r="AN463" s="182"/>
      <c r="AO463" s="182"/>
      <c r="AP463" s="182"/>
      <c r="AQ463" s="182"/>
      <c r="AR463" s="182"/>
      <c r="AS463" s="182"/>
    </row>
    <row r="464" ht="20.25" customHeight="1">
      <c r="A464" s="182"/>
      <c r="B464" s="182"/>
      <c r="C464" s="182"/>
      <c r="D464" s="182"/>
      <c r="E464" s="182"/>
      <c r="F464" s="182"/>
      <c r="G464" s="182"/>
      <c r="H464" s="182"/>
      <c r="I464" s="182"/>
      <c r="J464" s="182"/>
      <c r="K464" s="182"/>
      <c r="L464" s="182"/>
      <c r="M464" s="182"/>
      <c r="N464" s="182"/>
      <c r="O464" s="182"/>
      <c r="P464" s="182"/>
      <c r="Q464" s="182"/>
      <c r="R464" s="182"/>
      <c r="S464" s="182"/>
      <c r="T464" s="182"/>
      <c r="U464" s="176"/>
      <c r="V464" s="746"/>
      <c r="AA464" s="708"/>
      <c r="AB464" s="708"/>
      <c r="AC464" s="708"/>
      <c r="AD464" s="708"/>
      <c r="AE464" s="726"/>
      <c r="AI464" s="708"/>
      <c r="AJ464" s="182"/>
      <c r="AK464" s="182"/>
      <c r="AL464" s="182"/>
      <c r="AM464" s="182"/>
      <c r="AN464" s="182"/>
      <c r="AO464" s="182"/>
      <c r="AP464" s="182"/>
      <c r="AQ464" s="182"/>
      <c r="AR464" s="182"/>
      <c r="AS464" s="182"/>
    </row>
    <row r="465" ht="20.25" customHeight="1">
      <c r="A465" s="182"/>
      <c r="B465" s="182"/>
      <c r="C465" s="182"/>
      <c r="D465" s="182"/>
      <c r="E465" s="182"/>
      <c r="F465" s="182"/>
      <c r="G465" s="182"/>
      <c r="H465" s="182"/>
      <c r="I465" s="182"/>
      <c r="J465" s="182"/>
      <c r="K465" s="182"/>
      <c r="L465" s="182"/>
      <c r="M465" s="182"/>
      <c r="N465" s="182"/>
      <c r="O465" s="182"/>
      <c r="P465" s="182"/>
      <c r="Q465" s="182"/>
      <c r="R465" s="182"/>
      <c r="S465" s="182"/>
      <c r="T465" s="182"/>
      <c r="U465" s="751"/>
      <c r="V465" s="753"/>
      <c r="AA465" s="751"/>
      <c r="AB465" s="751"/>
      <c r="AC465" s="751"/>
      <c r="AD465" s="751"/>
      <c r="AE465" s="753"/>
      <c r="AI465" s="774"/>
      <c r="AJ465" s="182"/>
      <c r="AK465" s="182"/>
      <c r="AL465" s="182"/>
      <c r="AM465" s="182"/>
      <c r="AN465" s="182"/>
      <c r="AO465" s="182"/>
      <c r="AP465" s="182"/>
      <c r="AQ465" s="182"/>
      <c r="AR465" s="182"/>
      <c r="AS465" s="182"/>
    </row>
    <row r="466" ht="20.25" customHeight="1">
      <c r="A466" s="182"/>
      <c r="B466" s="182"/>
      <c r="C466" s="182"/>
      <c r="D466" s="182"/>
      <c r="E466" s="182"/>
      <c r="F466" s="182"/>
      <c r="G466" s="182"/>
      <c r="H466" s="182"/>
      <c r="I466" s="182"/>
      <c r="J466" s="182"/>
      <c r="K466" s="182"/>
      <c r="L466" s="182"/>
      <c r="M466" s="182"/>
      <c r="N466" s="182"/>
      <c r="O466" s="182"/>
      <c r="P466" s="182"/>
      <c r="Q466" s="182"/>
      <c r="R466" s="182"/>
      <c r="S466" s="182"/>
      <c r="T466" s="182"/>
      <c r="U466" s="751"/>
      <c r="AA466" s="751"/>
      <c r="AB466" s="751"/>
      <c r="AC466" s="751"/>
      <c r="AD466" s="751"/>
      <c r="AI466" s="774"/>
      <c r="AJ466" s="182"/>
      <c r="AK466" s="182"/>
      <c r="AL466" s="182"/>
      <c r="AM466" s="182"/>
      <c r="AN466" s="182"/>
      <c r="AO466" s="182"/>
      <c r="AP466" s="182"/>
      <c r="AQ466" s="182"/>
      <c r="AR466" s="182"/>
      <c r="AS466" s="182"/>
    </row>
    <row r="467" ht="20.25" customHeight="1">
      <c r="A467" s="182"/>
      <c r="B467" s="182"/>
      <c r="C467" s="182"/>
      <c r="D467" s="182"/>
      <c r="E467" s="182"/>
      <c r="F467" s="182"/>
      <c r="G467" s="182"/>
      <c r="H467" s="182"/>
      <c r="I467" s="182"/>
      <c r="J467" s="182"/>
      <c r="K467" s="182"/>
      <c r="L467" s="182"/>
      <c r="M467" s="182"/>
      <c r="N467" s="182"/>
      <c r="O467" s="182"/>
      <c r="P467" s="182"/>
      <c r="Q467" s="182"/>
      <c r="R467" s="182"/>
      <c r="S467" s="182"/>
      <c r="T467" s="182"/>
      <c r="U467" s="176"/>
      <c r="V467" s="176"/>
      <c r="W467" s="176"/>
      <c r="X467" s="176"/>
      <c r="Y467" s="177"/>
      <c r="Z467" s="176"/>
      <c r="AA467" s="176"/>
      <c r="AB467" s="176"/>
      <c r="AC467" s="176"/>
      <c r="AD467" s="176"/>
      <c r="AE467" s="176"/>
      <c r="AF467" s="176"/>
      <c r="AG467" s="177"/>
      <c r="AH467" s="176"/>
      <c r="AI467" s="176"/>
      <c r="AJ467" s="182"/>
      <c r="AK467" s="182"/>
      <c r="AL467" s="182"/>
      <c r="AM467" s="182"/>
      <c r="AN467" s="182"/>
      <c r="AO467" s="182"/>
      <c r="AP467" s="182"/>
      <c r="AQ467" s="182"/>
      <c r="AR467" s="182"/>
      <c r="AS467" s="182"/>
    </row>
    <row r="468" ht="26.25" customHeight="1">
      <c r="A468" s="176"/>
      <c r="B468" s="176"/>
      <c r="C468" s="176"/>
      <c r="D468" s="176"/>
      <c r="E468" s="176"/>
      <c r="F468" s="177"/>
      <c r="G468" s="176"/>
      <c r="H468" s="176"/>
      <c r="I468" s="176"/>
      <c r="J468" s="176"/>
      <c r="K468" s="176"/>
      <c r="L468" s="176"/>
      <c r="M468" s="176"/>
      <c r="N468" s="177"/>
      <c r="O468" s="176"/>
      <c r="P468" s="176"/>
      <c r="Q468" s="176"/>
      <c r="R468" s="176"/>
      <c r="S468" s="176"/>
      <c r="T468" s="176"/>
      <c r="U468" s="176"/>
      <c r="V468" s="176"/>
      <c r="W468" s="176"/>
      <c r="X468" s="176"/>
      <c r="Y468" s="177"/>
      <c r="Z468" s="176"/>
      <c r="AA468" s="176"/>
      <c r="AB468" s="176"/>
      <c r="AC468" s="176"/>
      <c r="AD468" s="176"/>
      <c r="AE468" s="176"/>
      <c r="AF468" s="176"/>
      <c r="AG468" s="177"/>
      <c r="AH468" s="176"/>
      <c r="AI468" s="176"/>
      <c r="AJ468" s="176"/>
      <c r="AK468" s="176"/>
      <c r="AL468" s="176"/>
      <c r="AM468" s="176"/>
      <c r="AN468" s="176"/>
      <c r="AO468" s="176"/>
      <c r="AP468" s="176"/>
      <c r="AQ468" s="176"/>
      <c r="AR468" s="176"/>
      <c r="AS468" s="176"/>
    </row>
    <row r="469" ht="26.25" customHeight="1">
      <c r="A469" s="182"/>
      <c r="B469" s="182"/>
      <c r="C469" s="182"/>
      <c r="D469" s="182"/>
      <c r="E469" s="182"/>
      <c r="F469" s="182"/>
      <c r="G469" s="182"/>
      <c r="H469" s="182"/>
      <c r="I469" s="182"/>
      <c r="J469" s="182"/>
      <c r="K469" s="182"/>
      <c r="L469" s="182"/>
      <c r="M469" s="182"/>
      <c r="N469" s="182"/>
      <c r="O469" s="182"/>
      <c r="P469" s="182"/>
      <c r="Q469" s="182"/>
      <c r="R469" s="182"/>
      <c r="S469" s="182"/>
      <c r="T469" s="182"/>
      <c r="U469" s="176"/>
      <c r="V469" s="176"/>
      <c r="W469" s="176"/>
      <c r="X469" s="176"/>
      <c r="Y469" s="177"/>
      <c r="Z469" s="176"/>
      <c r="AA469" s="176"/>
      <c r="AB469" s="176"/>
      <c r="AC469" s="176"/>
      <c r="AD469" s="176"/>
      <c r="AE469" s="176"/>
      <c r="AF469" s="176"/>
      <c r="AG469" s="177"/>
      <c r="AH469" s="176"/>
      <c r="AI469" s="176"/>
      <c r="AJ469" s="182"/>
      <c r="AK469" s="182"/>
      <c r="AL469" s="182"/>
      <c r="AM469" s="182"/>
      <c r="AN469" s="182"/>
      <c r="AO469" s="182"/>
      <c r="AP469" s="182"/>
      <c r="AQ469" s="182"/>
      <c r="AR469" s="182"/>
      <c r="AS469" s="182"/>
    </row>
    <row r="470" ht="20.25" customHeight="1">
      <c r="A470" s="182"/>
      <c r="B470" s="182"/>
      <c r="C470" s="182"/>
      <c r="D470" s="182"/>
      <c r="E470" s="182"/>
      <c r="F470" s="182"/>
      <c r="G470" s="182"/>
      <c r="H470" s="182"/>
      <c r="I470" s="182"/>
      <c r="J470" s="182"/>
      <c r="K470" s="182"/>
      <c r="L470" s="182"/>
      <c r="M470" s="182"/>
      <c r="N470" s="182"/>
      <c r="O470" s="182"/>
      <c r="P470" s="182"/>
      <c r="Q470" s="182"/>
      <c r="R470" s="182"/>
      <c r="S470" s="182"/>
      <c r="T470" s="182"/>
      <c r="U470" s="764"/>
      <c r="AB470" s="730"/>
      <c r="AC470" s="176"/>
      <c r="AD470" s="765"/>
      <c r="AJ470" s="182"/>
      <c r="AK470" s="182"/>
      <c r="AL470" s="182"/>
      <c r="AM470" s="182"/>
      <c r="AN470" s="182"/>
      <c r="AO470" s="182"/>
      <c r="AP470" s="182"/>
      <c r="AQ470" s="182"/>
      <c r="AR470" s="182"/>
      <c r="AS470" s="182"/>
    </row>
    <row r="471" ht="20.25" customHeight="1">
      <c r="A471" s="182"/>
      <c r="B471" s="182"/>
      <c r="C471" s="182"/>
      <c r="D471" s="182"/>
      <c r="E471" s="182"/>
      <c r="F471" s="182"/>
      <c r="G471" s="182"/>
      <c r="H471" s="182"/>
      <c r="I471" s="182"/>
      <c r="J471" s="182"/>
      <c r="K471" s="182"/>
      <c r="L471" s="182"/>
      <c r="M471" s="182"/>
      <c r="N471" s="182"/>
      <c r="O471" s="182"/>
      <c r="P471" s="182"/>
      <c r="Q471" s="182"/>
      <c r="R471" s="182"/>
      <c r="S471" s="182"/>
      <c r="T471" s="182"/>
      <c r="AB471" s="176"/>
      <c r="AC471" s="176"/>
      <c r="AJ471" s="182"/>
      <c r="AK471" s="182"/>
      <c r="AL471" s="182"/>
      <c r="AM471" s="182"/>
      <c r="AN471" s="182"/>
      <c r="AO471" s="182"/>
      <c r="AP471" s="182"/>
      <c r="AQ471" s="182"/>
      <c r="AR471" s="182"/>
      <c r="AS471" s="182"/>
    </row>
    <row r="472" ht="20.25" customHeight="1">
      <c r="A472" s="182"/>
      <c r="B472" s="182"/>
      <c r="C472" s="182"/>
      <c r="D472" s="182"/>
      <c r="E472" s="182"/>
      <c r="F472" s="182"/>
      <c r="G472" s="182"/>
      <c r="H472" s="182"/>
      <c r="I472" s="182"/>
      <c r="J472" s="182"/>
      <c r="K472" s="182"/>
      <c r="L472" s="182"/>
      <c r="M472" s="182"/>
      <c r="N472" s="182"/>
      <c r="O472" s="182"/>
      <c r="P472" s="182"/>
      <c r="Q472" s="182"/>
      <c r="R472" s="182"/>
      <c r="S472" s="182"/>
      <c r="T472" s="182"/>
      <c r="U472" s="176"/>
      <c r="V472" s="176"/>
      <c r="W472" s="766"/>
      <c r="Y472" s="726"/>
      <c r="AA472" s="176"/>
      <c r="AB472" s="176"/>
      <c r="AC472" s="176"/>
      <c r="AD472" s="176"/>
      <c r="AE472" s="766"/>
      <c r="AG472" s="726"/>
      <c r="AI472" s="176"/>
      <c r="AJ472" s="182"/>
      <c r="AK472" s="182"/>
      <c r="AL472" s="182"/>
      <c r="AM472" s="182"/>
      <c r="AN472" s="182"/>
      <c r="AO472" s="182"/>
      <c r="AP472" s="182"/>
      <c r="AQ472" s="182"/>
      <c r="AR472" s="182"/>
      <c r="AS472" s="182"/>
    </row>
    <row r="473" ht="20.25" customHeight="1">
      <c r="A473" s="182"/>
      <c r="B473" s="182"/>
      <c r="C473" s="182"/>
      <c r="D473" s="182"/>
      <c r="E473" s="182"/>
      <c r="F473" s="182"/>
      <c r="G473" s="182"/>
      <c r="H473" s="182"/>
      <c r="I473" s="182"/>
      <c r="J473" s="182"/>
      <c r="K473" s="182"/>
      <c r="L473" s="182"/>
      <c r="M473" s="182"/>
      <c r="N473" s="182"/>
      <c r="O473" s="182"/>
      <c r="P473" s="182"/>
      <c r="Q473" s="182"/>
      <c r="R473" s="182"/>
      <c r="S473" s="182"/>
      <c r="T473" s="182"/>
      <c r="U473" s="176"/>
      <c r="V473" s="176"/>
      <c r="W473" s="176"/>
      <c r="X473" s="176"/>
      <c r="Y473" s="177"/>
      <c r="Z473" s="176"/>
      <c r="AA473" s="176"/>
      <c r="AB473" s="176"/>
      <c r="AC473" s="176"/>
      <c r="AD473" s="176"/>
      <c r="AE473" s="176"/>
      <c r="AF473" s="176"/>
      <c r="AG473" s="177"/>
      <c r="AH473" s="176"/>
      <c r="AI473" s="176"/>
      <c r="AJ473" s="182"/>
      <c r="AK473" s="182"/>
      <c r="AL473" s="182"/>
      <c r="AM473" s="182"/>
      <c r="AN473" s="182"/>
      <c r="AO473" s="182"/>
      <c r="AP473" s="182"/>
      <c r="AQ473" s="182"/>
      <c r="AR473" s="182"/>
      <c r="AS473" s="182"/>
    </row>
    <row r="474" ht="20.25" customHeight="1">
      <c r="A474" s="182"/>
      <c r="B474" s="182"/>
      <c r="C474" s="182"/>
      <c r="D474" s="182"/>
      <c r="E474" s="182"/>
      <c r="F474" s="182"/>
      <c r="G474" s="182"/>
      <c r="H474" s="182"/>
      <c r="I474" s="182"/>
      <c r="J474" s="182"/>
      <c r="K474" s="182"/>
      <c r="L474" s="182"/>
      <c r="M474" s="182"/>
      <c r="N474" s="182"/>
      <c r="O474" s="182"/>
      <c r="P474" s="182"/>
      <c r="Q474" s="182"/>
      <c r="R474" s="182"/>
      <c r="S474" s="182"/>
      <c r="T474" s="182"/>
      <c r="U474" s="176"/>
      <c r="V474" s="176"/>
      <c r="W474" s="767"/>
      <c r="X474" s="768"/>
      <c r="Y474" s="769"/>
      <c r="Z474" s="176"/>
      <c r="AA474" s="176"/>
      <c r="AB474" s="176"/>
      <c r="AC474" s="176"/>
      <c r="AD474" s="176"/>
      <c r="AE474" s="176"/>
      <c r="AF474" s="176"/>
      <c r="AG474" s="177"/>
      <c r="AH474" s="176"/>
      <c r="AI474" s="176"/>
      <c r="AJ474" s="182"/>
      <c r="AK474" s="182"/>
      <c r="AL474" s="182"/>
      <c r="AM474" s="182"/>
      <c r="AN474" s="182"/>
      <c r="AO474" s="182"/>
      <c r="AP474" s="182"/>
      <c r="AQ474" s="182"/>
      <c r="AR474" s="182"/>
      <c r="AS474" s="182"/>
    </row>
    <row r="475" ht="20.25" customHeight="1">
      <c r="A475" s="182"/>
      <c r="B475" s="182"/>
      <c r="C475" s="182"/>
      <c r="D475" s="182"/>
      <c r="E475" s="182"/>
      <c r="F475" s="182"/>
      <c r="G475" s="182"/>
      <c r="H475" s="182"/>
      <c r="I475" s="182"/>
      <c r="J475" s="182"/>
      <c r="K475" s="182"/>
      <c r="L475" s="182"/>
      <c r="M475" s="182"/>
      <c r="N475" s="182"/>
      <c r="O475" s="182"/>
      <c r="P475" s="182"/>
      <c r="Q475" s="182"/>
      <c r="R475" s="182"/>
      <c r="S475" s="182"/>
      <c r="T475" s="182"/>
      <c r="U475" s="176"/>
      <c r="V475" s="176"/>
      <c r="W475" s="767"/>
      <c r="X475" s="768"/>
      <c r="Y475" s="769"/>
      <c r="Z475" s="176"/>
      <c r="AA475" s="176"/>
      <c r="AB475" s="176"/>
      <c r="AC475" s="176"/>
      <c r="AD475" s="176"/>
      <c r="AE475" s="176"/>
      <c r="AF475" s="176"/>
      <c r="AG475" s="177"/>
      <c r="AH475" s="176"/>
      <c r="AI475" s="176"/>
      <c r="AJ475" s="182"/>
      <c r="AK475" s="182"/>
      <c r="AL475" s="182"/>
      <c r="AM475" s="182"/>
      <c r="AN475" s="182"/>
      <c r="AO475" s="182"/>
      <c r="AP475" s="182"/>
      <c r="AQ475" s="182"/>
      <c r="AR475" s="182"/>
      <c r="AS475" s="182"/>
    </row>
    <row r="476" ht="20.25" customHeight="1">
      <c r="A476" s="182"/>
      <c r="B476" s="182"/>
      <c r="C476" s="182"/>
      <c r="D476" s="182"/>
      <c r="E476" s="182"/>
      <c r="F476" s="182"/>
      <c r="G476" s="182"/>
      <c r="H476" s="182"/>
      <c r="I476" s="182"/>
      <c r="J476" s="182"/>
      <c r="K476" s="182"/>
      <c r="L476" s="182"/>
      <c r="M476" s="182"/>
      <c r="N476" s="182"/>
      <c r="O476" s="182"/>
      <c r="P476" s="182"/>
      <c r="Q476" s="182"/>
      <c r="R476" s="182"/>
      <c r="S476" s="182"/>
      <c r="T476" s="182"/>
      <c r="U476" s="176"/>
      <c r="V476" s="176"/>
      <c r="W476" s="767"/>
      <c r="X476" s="768"/>
      <c r="Y476" s="769"/>
      <c r="Z476" s="176"/>
      <c r="AA476" s="176"/>
      <c r="AB476" s="176"/>
      <c r="AC476" s="176"/>
      <c r="AD476" s="176"/>
      <c r="AE476" s="770"/>
      <c r="AF476" s="771"/>
      <c r="AG476" s="726"/>
      <c r="AI476" s="772"/>
      <c r="AJ476" s="182"/>
      <c r="AK476" s="182"/>
      <c r="AL476" s="182"/>
      <c r="AM476" s="182"/>
      <c r="AN476" s="182"/>
      <c r="AO476" s="182"/>
      <c r="AP476" s="182"/>
      <c r="AQ476" s="182"/>
      <c r="AR476" s="182"/>
      <c r="AS476" s="182"/>
    </row>
    <row r="477" ht="20.25" customHeight="1">
      <c r="A477" s="182"/>
      <c r="B477" s="182"/>
      <c r="C477" s="182"/>
      <c r="D477" s="182"/>
      <c r="E477" s="182"/>
      <c r="F477" s="182"/>
      <c r="G477" s="182"/>
      <c r="H477" s="182"/>
      <c r="I477" s="182"/>
      <c r="J477" s="182"/>
      <c r="K477" s="182"/>
      <c r="L477" s="182"/>
      <c r="M477" s="182"/>
      <c r="N477" s="182"/>
      <c r="O477" s="182"/>
      <c r="P477" s="182"/>
      <c r="Q477" s="182"/>
      <c r="R477" s="182"/>
      <c r="S477" s="182"/>
      <c r="T477" s="182"/>
      <c r="U477" s="176"/>
      <c r="V477" s="176"/>
      <c r="W477" s="767"/>
      <c r="X477" s="773"/>
      <c r="Y477" s="769"/>
      <c r="Z477" s="176"/>
      <c r="AA477" s="176"/>
      <c r="AB477" s="176"/>
      <c r="AC477" s="176"/>
      <c r="AD477" s="176"/>
      <c r="AE477" s="176"/>
      <c r="AF477" s="176"/>
      <c r="AG477" s="177"/>
      <c r="AH477" s="176"/>
      <c r="AI477" s="176"/>
      <c r="AJ477" s="182"/>
      <c r="AK477" s="182"/>
      <c r="AL477" s="182"/>
      <c r="AM477" s="182"/>
      <c r="AN477" s="182"/>
      <c r="AO477" s="182"/>
      <c r="AP477" s="182"/>
      <c r="AQ477" s="182"/>
      <c r="AR477" s="182"/>
      <c r="AS477" s="182"/>
    </row>
    <row r="478" ht="20.25" customHeight="1">
      <c r="A478" s="182"/>
      <c r="B478" s="182"/>
      <c r="C478" s="182"/>
      <c r="D478" s="182"/>
      <c r="E478" s="182"/>
      <c r="F478" s="182"/>
      <c r="G478" s="182"/>
      <c r="H478" s="182"/>
      <c r="I478" s="182"/>
      <c r="J478" s="182"/>
      <c r="K478" s="182"/>
      <c r="L478" s="182"/>
      <c r="M478" s="182"/>
      <c r="N478" s="182"/>
      <c r="O478" s="182"/>
      <c r="P478" s="182"/>
      <c r="Q478" s="182"/>
      <c r="R478" s="182"/>
      <c r="S478" s="182"/>
      <c r="T478" s="182"/>
      <c r="U478" s="176"/>
      <c r="V478" s="745"/>
      <c r="Z478" s="176"/>
      <c r="AA478" s="176"/>
      <c r="AB478" s="176"/>
      <c r="AC478" s="176"/>
      <c r="AD478" s="176"/>
      <c r="AE478" s="745"/>
      <c r="AI478" s="176"/>
      <c r="AJ478" s="182"/>
      <c r="AK478" s="182"/>
      <c r="AL478" s="182"/>
      <c r="AM478" s="182"/>
      <c r="AN478" s="182"/>
      <c r="AO478" s="182"/>
      <c r="AP478" s="182"/>
      <c r="AQ478" s="182"/>
      <c r="AR478" s="182"/>
      <c r="AS478" s="182"/>
    </row>
    <row r="479" ht="20.25" customHeight="1">
      <c r="A479" s="182"/>
      <c r="B479" s="182"/>
      <c r="C479" s="182"/>
      <c r="D479" s="182"/>
      <c r="E479" s="182"/>
      <c r="F479" s="182"/>
      <c r="G479" s="182"/>
      <c r="H479" s="182"/>
      <c r="I479" s="182"/>
      <c r="J479" s="182"/>
      <c r="K479" s="182"/>
      <c r="L479" s="182"/>
      <c r="M479" s="182"/>
      <c r="N479" s="182"/>
      <c r="O479" s="182"/>
      <c r="P479" s="182"/>
      <c r="Q479" s="182"/>
      <c r="R479" s="182"/>
      <c r="S479" s="182"/>
      <c r="T479" s="182"/>
      <c r="U479" s="176"/>
      <c r="Z479" s="176"/>
      <c r="AA479" s="176"/>
      <c r="AB479" s="176"/>
      <c r="AC479" s="176"/>
      <c r="AD479" s="176"/>
      <c r="AI479" s="176"/>
      <c r="AJ479" s="182"/>
      <c r="AK479" s="182"/>
      <c r="AL479" s="182"/>
      <c r="AM479" s="182"/>
      <c r="AN479" s="182"/>
      <c r="AO479" s="182"/>
      <c r="AP479" s="182"/>
      <c r="AQ479" s="182"/>
      <c r="AR479" s="182"/>
      <c r="AS479" s="182"/>
    </row>
    <row r="480" ht="20.25" customHeight="1">
      <c r="A480" s="182"/>
      <c r="B480" s="182"/>
      <c r="C480" s="182"/>
      <c r="D480" s="182"/>
      <c r="E480" s="182"/>
      <c r="F480" s="182"/>
      <c r="G480" s="182"/>
      <c r="H480" s="182"/>
      <c r="I480" s="182"/>
      <c r="J480" s="182"/>
      <c r="K480" s="182"/>
      <c r="L480" s="182"/>
      <c r="M480" s="182"/>
      <c r="N480" s="182"/>
      <c r="O480" s="182"/>
      <c r="P480" s="182"/>
      <c r="Q480" s="182"/>
      <c r="R480" s="182"/>
      <c r="S480" s="182"/>
      <c r="T480" s="182"/>
      <c r="U480" s="176"/>
      <c r="Z480" s="176"/>
      <c r="AA480" s="176"/>
      <c r="AB480" s="176"/>
      <c r="AC480" s="176"/>
      <c r="AD480" s="176"/>
      <c r="AI480" s="176"/>
      <c r="AJ480" s="182"/>
      <c r="AK480" s="182"/>
      <c r="AL480" s="182"/>
      <c r="AM480" s="182"/>
      <c r="AN480" s="182"/>
      <c r="AO480" s="182"/>
      <c r="AP480" s="182"/>
      <c r="AQ480" s="182"/>
      <c r="AR480" s="182"/>
      <c r="AS480" s="182"/>
    </row>
    <row r="481" ht="20.25" customHeight="1">
      <c r="A481" s="182"/>
      <c r="B481" s="182"/>
      <c r="C481" s="182"/>
      <c r="D481" s="182"/>
      <c r="E481" s="182"/>
      <c r="F481" s="182"/>
      <c r="G481" s="182"/>
      <c r="H481" s="182"/>
      <c r="I481" s="182"/>
      <c r="J481" s="182"/>
      <c r="K481" s="182"/>
      <c r="L481" s="182"/>
      <c r="M481" s="182"/>
      <c r="N481" s="182"/>
      <c r="O481" s="182"/>
      <c r="P481" s="182"/>
      <c r="Q481" s="182"/>
      <c r="R481" s="182"/>
      <c r="S481" s="182"/>
      <c r="T481" s="182"/>
      <c r="U481" s="176"/>
      <c r="Z481" s="176"/>
      <c r="AA481" s="176"/>
      <c r="AB481" s="176"/>
      <c r="AC481" s="176"/>
      <c r="AD481" s="176"/>
      <c r="AI481" s="176"/>
      <c r="AJ481" s="182"/>
      <c r="AK481" s="182"/>
      <c r="AL481" s="182"/>
      <c r="AM481" s="182"/>
      <c r="AN481" s="182"/>
      <c r="AO481" s="182"/>
      <c r="AP481" s="182"/>
      <c r="AQ481" s="182"/>
      <c r="AR481" s="182"/>
      <c r="AS481" s="182"/>
    </row>
    <row r="482" ht="20.25" customHeight="1">
      <c r="A482" s="182"/>
      <c r="B482" s="182"/>
      <c r="C482" s="182"/>
      <c r="D482" s="182"/>
      <c r="E482" s="182"/>
      <c r="F482" s="182"/>
      <c r="G482" s="182"/>
      <c r="H482" s="182"/>
      <c r="I482" s="182"/>
      <c r="J482" s="182"/>
      <c r="K482" s="182"/>
      <c r="L482" s="182"/>
      <c r="M482" s="182"/>
      <c r="N482" s="182"/>
      <c r="O482" s="182"/>
      <c r="P482" s="182"/>
      <c r="Q482" s="182"/>
      <c r="R482" s="182"/>
      <c r="S482" s="182"/>
      <c r="T482" s="182"/>
      <c r="U482" s="176"/>
      <c r="V482" s="746"/>
      <c r="AA482" s="708"/>
      <c r="AB482" s="708"/>
      <c r="AC482" s="708"/>
      <c r="AD482" s="708"/>
      <c r="AE482" s="726"/>
      <c r="AI482" s="708"/>
      <c r="AJ482" s="182"/>
      <c r="AK482" s="182"/>
      <c r="AL482" s="182"/>
      <c r="AM482" s="182"/>
      <c r="AN482" s="182"/>
      <c r="AO482" s="182"/>
      <c r="AP482" s="182"/>
      <c r="AQ482" s="182"/>
      <c r="AR482" s="182"/>
      <c r="AS482" s="182"/>
    </row>
    <row r="483" ht="20.25" customHeight="1">
      <c r="A483" s="182"/>
      <c r="B483" s="182"/>
      <c r="C483" s="182"/>
      <c r="D483" s="182"/>
      <c r="E483" s="182"/>
      <c r="F483" s="182"/>
      <c r="G483" s="182"/>
      <c r="H483" s="182"/>
      <c r="I483" s="182"/>
      <c r="J483" s="182"/>
      <c r="K483" s="182"/>
      <c r="L483" s="182"/>
      <c r="M483" s="182"/>
      <c r="N483" s="182"/>
      <c r="O483" s="182"/>
      <c r="P483" s="182"/>
      <c r="Q483" s="182"/>
      <c r="R483" s="182"/>
      <c r="S483" s="182"/>
      <c r="T483" s="182"/>
      <c r="U483" s="751"/>
      <c r="V483" s="753"/>
      <c r="AA483" s="751"/>
      <c r="AB483" s="751"/>
      <c r="AC483" s="751"/>
      <c r="AD483" s="751"/>
      <c r="AE483" s="753"/>
      <c r="AI483" s="774"/>
      <c r="AJ483" s="182"/>
      <c r="AK483" s="182"/>
      <c r="AL483" s="182"/>
      <c r="AM483" s="182"/>
      <c r="AN483" s="182"/>
      <c r="AO483" s="182"/>
      <c r="AP483" s="182"/>
      <c r="AQ483" s="182"/>
      <c r="AR483" s="182"/>
      <c r="AS483" s="182"/>
    </row>
    <row r="484" ht="20.25" customHeight="1">
      <c r="A484" s="182"/>
      <c r="B484" s="182"/>
      <c r="C484" s="182"/>
      <c r="D484" s="182"/>
      <c r="E484" s="182"/>
      <c r="F484" s="182"/>
      <c r="G484" s="182"/>
      <c r="H484" s="182"/>
      <c r="I484" s="182"/>
      <c r="J484" s="182"/>
      <c r="K484" s="182"/>
      <c r="L484" s="182"/>
      <c r="M484" s="182"/>
      <c r="N484" s="182"/>
      <c r="O484" s="182"/>
      <c r="P484" s="182"/>
      <c r="Q484" s="182"/>
      <c r="R484" s="182"/>
      <c r="S484" s="182"/>
      <c r="T484" s="182"/>
      <c r="U484" s="751"/>
      <c r="AA484" s="751"/>
      <c r="AB484" s="751"/>
      <c r="AC484" s="751"/>
      <c r="AD484" s="751"/>
      <c r="AI484" s="774"/>
      <c r="AJ484" s="182"/>
      <c r="AK484" s="182"/>
      <c r="AL484" s="182"/>
      <c r="AM484" s="182"/>
      <c r="AN484" s="182"/>
      <c r="AO484" s="182"/>
      <c r="AP484" s="182"/>
      <c r="AQ484" s="182"/>
      <c r="AR484" s="182"/>
      <c r="AS484" s="182"/>
    </row>
    <row r="485" ht="20.25" customHeight="1">
      <c r="A485" s="182"/>
      <c r="B485" s="182"/>
      <c r="C485" s="182"/>
      <c r="D485" s="182"/>
      <c r="E485" s="182"/>
      <c r="F485" s="182"/>
      <c r="G485" s="182"/>
      <c r="H485" s="182"/>
      <c r="I485" s="182"/>
      <c r="J485" s="182"/>
      <c r="K485" s="182"/>
      <c r="L485" s="182"/>
      <c r="M485" s="182"/>
      <c r="N485" s="182"/>
      <c r="O485" s="182"/>
      <c r="P485" s="182"/>
      <c r="Q485" s="182"/>
      <c r="R485" s="182"/>
      <c r="S485" s="182"/>
      <c r="T485" s="182"/>
      <c r="U485" s="176"/>
      <c r="V485" s="176"/>
      <c r="W485" s="176"/>
      <c r="X485" s="176"/>
      <c r="Y485" s="177"/>
      <c r="Z485" s="176"/>
      <c r="AA485" s="176"/>
      <c r="AB485" s="176"/>
      <c r="AC485" s="176"/>
      <c r="AD485" s="176"/>
      <c r="AE485" s="176"/>
      <c r="AF485" s="176"/>
      <c r="AG485" s="177"/>
      <c r="AH485" s="176"/>
      <c r="AI485" s="176"/>
      <c r="AJ485" s="182"/>
      <c r="AK485" s="182"/>
      <c r="AL485" s="182"/>
      <c r="AM485" s="182"/>
      <c r="AN485" s="182"/>
      <c r="AO485" s="182"/>
      <c r="AP485" s="182"/>
      <c r="AQ485" s="182"/>
      <c r="AR485" s="182"/>
      <c r="AS485" s="182"/>
    </row>
    <row r="486" ht="28.5" customHeight="1">
      <c r="A486" s="182"/>
      <c r="B486" s="182"/>
      <c r="C486" s="182"/>
      <c r="D486" s="182"/>
      <c r="E486" s="182"/>
      <c r="F486" s="182"/>
      <c r="G486" s="182"/>
      <c r="H486" s="182"/>
      <c r="I486" s="182"/>
      <c r="J486" s="182"/>
      <c r="K486" s="182"/>
      <c r="L486" s="182"/>
      <c r="M486" s="182"/>
      <c r="N486" s="182"/>
      <c r="O486" s="182"/>
      <c r="P486" s="182"/>
      <c r="Q486" s="182"/>
      <c r="R486" s="182"/>
      <c r="S486" s="182"/>
      <c r="T486" s="182"/>
      <c r="U486" s="176"/>
      <c r="V486" s="176"/>
      <c r="W486" s="176"/>
      <c r="X486" s="176"/>
      <c r="Y486" s="177"/>
      <c r="Z486" s="176"/>
      <c r="AA486" s="176"/>
      <c r="AB486" s="176"/>
      <c r="AC486" s="176"/>
      <c r="AD486" s="176"/>
      <c r="AE486" s="176"/>
      <c r="AF486" s="176"/>
      <c r="AG486" s="177"/>
      <c r="AH486" s="176"/>
      <c r="AI486" s="176"/>
      <c r="AJ486" s="182"/>
      <c r="AK486" s="182"/>
      <c r="AL486" s="182"/>
      <c r="AM486" s="182"/>
      <c r="AN486" s="182"/>
      <c r="AO486" s="182"/>
      <c r="AP486" s="182"/>
      <c r="AQ486" s="182"/>
      <c r="AR486" s="182"/>
      <c r="AS486" s="182"/>
    </row>
    <row r="487" ht="28.5" customHeight="1">
      <c r="A487" s="182"/>
      <c r="B487" s="182"/>
      <c r="C487" s="182"/>
      <c r="D487" s="182"/>
      <c r="E487" s="182"/>
      <c r="F487" s="182"/>
      <c r="G487" s="182"/>
      <c r="H487" s="182"/>
      <c r="I487" s="182"/>
      <c r="J487" s="182"/>
      <c r="K487" s="182"/>
      <c r="L487" s="182"/>
      <c r="M487" s="182"/>
      <c r="N487" s="182"/>
      <c r="O487" s="182"/>
      <c r="P487" s="182"/>
      <c r="Q487" s="182"/>
      <c r="R487" s="182"/>
      <c r="S487" s="182"/>
      <c r="T487" s="182"/>
      <c r="U487" s="176"/>
      <c r="V487" s="176"/>
      <c r="W487" s="176"/>
      <c r="X487" s="176"/>
      <c r="Y487" s="177"/>
      <c r="Z487" s="176"/>
      <c r="AA487" s="176"/>
      <c r="AB487" s="176"/>
      <c r="AC487" s="176"/>
      <c r="AD487" s="176"/>
      <c r="AE487" s="176"/>
      <c r="AF487" s="176"/>
      <c r="AG487" s="177"/>
      <c r="AH487" s="176"/>
      <c r="AI487" s="176"/>
      <c r="AJ487" s="182"/>
      <c r="AK487" s="182"/>
      <c r="AL487" s="182"/>
      <c r="AM487" s="182"/>
      <c r="AN487" s="182"/>
      <c r="AO487" s="182"/>
      <c r="AP487" s="182"/>
      <c r="AQ487" s="182"/>
      <c r="AR487" s="182"/>
      <c r="AS487" s="182"/>
    </row>
    <row r="488" ht="20.25" customHeight="1">
      <c r="A488" s="182"/>
      <c r="B488" s="182"/>
      <c r="C488" s="182"/>
      <c r="D488" s="182"/>
      <c r="E488" s="182"/>
      <c r="F488" s="182"/>
      <c r="G488" s="182"/>
      <c r="H488" s="182"/>
      <c r="I488" s="182"/>
      <c r="J488" s="182"/>
      <c r="K488" s="182"/>
      <c r="L488" s="182"/>
      <c r="M488" s="182"/>
      <c r="N488" s="182"/>
      <c r="O488" s="182"/>
      <c r="P488" s="182"/>
      <c r="Q488" s="182"/>
      <c r="R488" s="182"/>
      <c r="S488" s="182"/>
      <c r="T488" s="182"/>
      <c r="U488" s="764"/>
      <c r="AB488" s="730"/>
      <c r="AC488" s="176"/>
      <c r="AD488" s="765"/>
      <c r="AJ488" s="182"/>
      <c r="AK488" s="182"/>
      <c r="AL488" s="182"/>
      <c r="AM488" s="182"/>
      <c r="AN488" s="182"/>
      <c r="AO488" s="182"/>
      <c r="AP488" s="182"/>
      <c r="AQ488" s="182"/>
      <c r="AR488" s="182"/>
      <c r="AS488" s="182"/>
    </row>
    <row r="489" ht="20.25" customHeight="1">
      <c r="A489" s="182"/>
      <c r="B489" s="182"/>
      <c r="C489" s="182"/>
      <c r="D489" s="182"/>
      <c r="E489" s="182"/>
      <c r="F489" s="182"/>
      <c r="G489" s="182"/>
      <c r="H489" s="182"/>
      <c r="I489" s="182"/>
      <c r="J489" s="182"/>
      <c r="K489" s="182"/>
      <c r="L489" s="182"/>
      <c r="M489" s="182"/>
      <c r="N489" s="182"/>
      <c r="O489" s="182"/>
      <c r="P489" s="182"/>
      <c r="Q489" s="182"/>
      <c r="R489" s="182"/>
      <c r="S489" s="182"/>
      <c r="T489" s="182"/>
      <c r="AB489" s="176"/>
      <c r="AC489" s="176"/>
      <c r="AJ489" s="182"/>
      <c r="AK489" s="182"/>
      <c r="AL489" s="182"/>
      <c r="AM489" s="182"/>
      <c r="AN489" s="182"/>
      <c r="AO489" s="182"/>
      <c r="AP489" s="182"/>
      <c r="AQ489" s="182"/>
      <c r="AR489" s="182"/>
      <c r="AS489" s="182"/>
    </row>
    <row r="490" ht="20.25" customHeight="1">
      <c r="A490" s="182"/>
      <c r="B490" s="182"/>
      <c r="C490" s="182"/>
      <c r="D490" s="182"/>
      <c r="E490" s="182"/>
      <c r="F490" s="182"/>
      <c r="G490" s="182"/>
      <c r="H490" s="182"/>
      <c r="I490" s="182"/>
      <c r="J490" s="182"/>
      <c r="K490" s="182"/>
      <c r="L490" s="182"/>
      <c r="M490" s="182"/>
      <c r="N490" s="182"/>
      <c r="O490" s="182"/>
      <c r="P490" s="182"/>
      <c r="Q490" s="182"/>
      <c r="R490" s="182"/>
      <c r="S490" s="182"/>
      <c r="T490" s="182"/>
      <c r="U490" s="176"/>
      <c r="V490" s="176"/>
      <c r="W490" s="766"/>
      <c r="Y490" s="726"/>
      <c r="AA490" s="176"/>
      <c r="AB490" s="176"/>
      <c r="AC490" s="176"/>
      <c r="AD490" s="176"/>
      <c r="AE490" s="766"/>
      <c r="AG490" s="726"/>
      <c r="AI490" s="176"/>
      <c r="AJ490" s="182"/>
      <c r="AK490" s="182"/>
      <c r="AL490" s="182"/>
      <c r="AM490" s="182"/>
      <c r="AN490" s="182"/>
      <c r="AO490" s="182"/>
      <c r="AP490" s="182"/>
      <c r="AQ490" s="182"/>
      <c r="AR490" s="182"/>
      <c r="AS490" s="182"/>
    </row>
    <row r="491" ht="20.25" customHeight="1">
      <c r="A491" s="182"/>
      <c r="B491" s="182"/>
      <c r="C491" s="182"/>
      <c r="D491" s="182"/>
      <c r="E491" s="182"/>
      <c r="F491" s="182"/>
      <c r="G491" s="182"/>
      <c r="H491" s="182"/>
      <c r="I491" s="182"/>
      <c r="J491" s="182"/>
      <c r="K491" s="182"/>
      <c r="L491" s="182"/>
      <c r="M491" s="182"/>
      <c r="N491" s="182"/>
      <c r="O491" s="182"/>
      <c r="P491" s="182"/>
      <c r="Q491" s="182"/>
      <c r="R491" s="182"/>
      <c r="S491" s="182"/>
      <c r="T491" s="182"/>
      <c r="U491" s="176"/>
      <c r="V491" s="176"/>
      <c r="W491" s="176"/>
      <c r="X491" s="176"/>
      <c r="Y491" s="177"/>
      <c r="Z491" s="176"/>
      <c r="AA491" s="176"/>
      <c r="AB491" s="176"/>
      <c r="AC491" s="176"/>
      <c r="AD491" s="176"/>
      <c r="AE491" s="176"/>
      <c r="AF491" s="176"/>
      <c r="AG491" s="177"/>
      <c r="AH491" s="176"/>
      <c r="AI491" s="176"/>
      <c r="AJ491" s="182"/>
      <c r="AK491" s="182"/>
      <c r="AL491" s="182"/>
      <c r="AM491" s="182"/>
      <c r="AN491" s="182"/>
      <c r="AO491" s="182"/>
      <c r="AP491" s="182"/>
      <c r="AQ491" s="182"/>
      <c r="AR491" s="182"/>
      <c r="AS491" s="182"/>
    </row>
    <row r="492" ht="20.25" customHeight="1">
      <c r="A492" s="182"/>
      <c r="B492" s="182"/>
      <c r="C492" s="182"/>
      <c r="D492" s="182"/>
      <c r="E492" s="182"/>
      <c r="F492" s="182"/>
      <c r="G492" s="182"/>
      <c r="H492" s="182"/>
      <c r="I492" s="182"/>
      <c r="J492" s="182"/>
      <c r="K492" s="182"/>
      <c r="L492" s="182"/>
      <c r="M492" s="182"/>
      <c r="N492" s="182"/>
      <c r="O492" s="182"/>
      <c r="P492" s="182"/>
      <c r="Q492" s="182"/>
      <c r="R492" s="182"/>
      <c r="S492" s="182"/>
      <c r="T492" s="182"/>
      <c r="U492" s="176"/>
      <c r="V492" s="176"/>
      <c r="W492" s="767"/>
      <c r="X492" s="768"/>
      <c r="Y492" s="769"/>
      <c r="Z492" s="176"/>
      <c r="AA492" s="176"/>
      <c r="AB492" s="176"/>
      <c r="AC492" s="176"/>
      <c r="AD492" s="176"/>
      <c r="AE492" s="176"/>
      <c r="AF492" s="176"/>
      <c r="AG492" s="177"/>
      <c r="AH492" s="176"/>
      <c r="AI492" s="176"/>
      <c r="AJ492" s="182"/>
      <c r="AK492" s="182"/>
      <c r="AL492" s="182"/>
      <c r="AM492" s="182"/>
      <c r="AN492" s="182"/>
      <c r="AO492" s="182"/>
      <c r="AP492" s="182"/>
      <c r="AQ492" s="182"/>
      <c r="AR492" s="182"/>
      <c r="AS492" s="182"/>
    </row>
    <row r="493" ht="20.25" customHeight="1">
      <c r="A493" s="182"/>
      <c r="B493" s="182"/>
      <c r="C493" s="182"/>
      <c r="D493" s="182"/>
      <c r="E493" s="182"/>
      <c r="F493" s="182"/>
      <c r="G493" s="182"/>
      <c r="H493" s="182"/>
      <c r="I493" s="182"/>
      <c r="J493" s="182"/>
      <c r="K493" s="182"/>
      <c r="L493" s="182"/>
      <c r="M493" s="182"/>
      <c r="N493" s="182"/>
      <c r="O493" s="182"/>
      <c r="P493" s="182"/>
      <c r="Q493" s="182"/>
      <c r="R493" s="182"/>
      <c r="S493" s="182"/>
      <c r="T493" s="182"/>
      <c r="U493" s="176"/>
      <c r="V493" s="176"/>
      <c r="W493" s="767"/>
      <c r="X493" s="768"/>
      <c r="Y493" s="769"/>
      <c r="Z493" s="176"/>
      <c r="AA493" s="176"/>
      <c r="AB493" s="176"/>
      <c r="AC493" s="176"/>
      <c r="AD493" s="176"/>
      <c r="AE493" s="176"/>
      <c r="AF493" s="176"/>
      <c r="AG493" s="177"/>
      <c r="AH493" s="176"/>
      <c r="AI493" s="176"/>
      <c r="AJ493" s="182"/>
      <c r="AK493" s="182"/>
      <c r="AL493" s="182"/>
      <c r="AM493" s="182"/>
      <c r="AN493" s="182"/>
      <c r="AO493" s="182"/>
      <c r="AP493" s="182"/>
      <c r="AQ493" s="182"/>
      <c r="AR493" s="182"/>
      <c r="AS493" s="182"/>
    </row>
    <row r="494" ht="20.25" customHeight="1">
      <c r="A494" s="182"/>
      <c r="B494" s="182"/>
      <c r="C494" s="182"/>
      <c r="D494" s="182"/>
      <c r="E494" s="182"/>
      <c r="F494" s="182"/>
      <c r="G494" s="182"/>
      <c r="H494" s="182"/>
      <c r="I494" s="182"/>
      <c r="J494" s="182"/>
      <c r="K494" s="182"/>
      <c r="L494" s="182"/>
      <c r="M494" s="182"/>
      <c r="N494" s="182"/>
      <c r="O494" s="182"/>
      <c r="P494" s="182"/>
      <c r="Q494" s="182"/>
      <c r="R494" s="182"/>
      <c r="S494" s="182"/>
      <c r="T494" s="182"/>
      <c r="U494" s="176"/>
      <c r="V494" s="176"/>
      <c r="W494" s="767"/>
      <c r="X494" s="768"/>
      <c r="Y494" s="769"/>
      <c r="Z494" s="176"/>
      <c r="AA494" s="176"/>
      <c r="AB494" s="176"/>
      <c r="AC494" s="176"/>
      <c r="AD494" s="176"/>
      <c r="AE494" s="770"/>
      <c r="AF494" s="771"/>
      <c r="AG494" s="726"/>
      <c r="AI494" s="772"/>
      <c r="AJ494" s="182"/>
      <c r="AK494" s="182"/>
      <c r="AL494" s="182"/>
      <c r="AM494" s="182"/>
      <c r="AN494" s="182"/>
      <c r="AO494" s="182"/>
      <c r="AP494" s="182"/>
      <c r="AQ494" s="182"/>
      <c r="AR494" s="182"/>
      <c r="AS494" s="182"/>
    </row>
    <row r="495" ht="20.25" customHeight="1">
      <c r="A495" s="182"/>
      <c r="B495" s="182"/>
      <c r="C495" s="182"/>
      <c r="D495" s="182"/>
      <c r="E495" s="182"/>
      <c r="F495" s="182"/>
      <c r="G495" s="182"/>
      <c r="H495" s="182"/>
      <c r="I495" s="182"/>
      <c r="J495" s="182"/>
      <c r="K495" s="182"/>
      <c r="L495" s="182"/>
      <c r="M495" s="182"/>
      <c r="N495" s="182"/>
      <c r="O495" s="182"/>
      <c r="P495" s="182"/>
      <c r="Q495" s="182"/>
      <c r="R495" s="182"/>
      <c r="S495" s="182"/>
      <c r="T495" s="182"/>
      <c r="U495" s="176"/>
      <c r="V495" s="176"/>
      <c r="W495" s="767"/>
      <c r="X495" s="773"/>
      <c r="Y495" s="769"/>
      <c r="Z495" s="176"/>
      <c r="AA495" s="176"/>
      <c r="AB495" s="176"/>
      <c r="AC495" s="176"/>
      <c r="AD495" s="176"/>
      <c r="AE495" s="176"/>
      <c r="AF495" s="176"/>
      <c r="AG495" s="177"/>
      <c r="AH495" s="176"/>
      <c r="AI495" s="176"/>
      <c r="AJ495" s="182"/>
      <c r="AK495" s="182"/>
      <c r="AL495" s="182"/>
      <c r="AM495" s="182"/>
      <c r="AN495" s="182"/>
      <c r="AO495" s="182"/>
      <c r="AP495" s="182"/>
      <c r="AQ495" s="182"/>
      <c r="AR495" s="182"/>
      <c r="AS495" s="182"/>
    </row>
    <row r="496" ht="20.25" customHeight="1">
      <c r="A496" s="182"/>
      <c r="B496" s="182"/>
      <c r="C496" s="182"/>
      <c r="D496" s="182"/>
      <c r="E496" s="182"/>
      <c r="F496" s="182"/>
      <c r="G496" s="182"/>
      <c r="H496" s="182"/>
      <c r="I496" s="182"/>
      <c r="J496" s="182"/>
      <c r="K496" s="182"/>
      <c r="L496" s="182"/>
      <c r="M496" s="182"/>
      <c r="N496" s="182"/>
      <c r="O496" s="182"/>
      <c r="P496" s="182"/>
      <c r="Q496" s="182"/>
      <c r="R496" s="182"/>
      <c r="S496" s="182"/>
      <c r="T496" s="182"/>
      <c r="U496" s="176"/>
      <c r="V496" s="745"/>
      <c r="Z496" s="176"/>
      <c r="AA496" s="176"/>
      <c r="AB496" s="176"/>
      <c r="AC496" s="176"/>
      <c r="AD496" s="176"/>
      <c r="AE496" s="745"/>
      <c r="AI496" s="176"/>
      <c r="AJ496" s="182"/>
      <c r="AK496" s="182"/>
      <c r="AL496" s="182"/>
      <c r="AM496" s="182"/>
      <c r="AN496" s="182"/>
      <c r="AO496" s="182"/>
      <c r="AP496" s="182"/>
      <c r="AQ496" s="182"/>
      <c r="AR496" s="182"/>
      <c r="AS496" s="182"/>
    </row>
    <row r="497" ht="20.25" customHeight="1">
      <c r="A497" s="182"/>
      <c r="B497" s="182"/>
      <c r="C497" s="182"/>
      <c r="D497" s="182"/>
      <c r="E497" s="182"/>
      <c r="F497" s="182"/>
      <c r="G497" s="182"/>
      <c r="H497" s="182"/>
      <c r="I497" s="182"/>
      <c r="J497" s="182"/>
      <c r="K497" s="182"/>
      <c r="L497" s="182"/>
      <c r="M497" s="182"/>
      <c r="N497" s="182"/>
      <c r="O497" s="182"/>
      <c r="P497" s="182"/>
      <c r="Q497" s="182"/>
      <c r="R497" s="182"/>
      <c r="S497" s="182"/>
      <c r="T497" s="182"/>
      <c r="U497" s="176"/>
      <c r="Z497" s="176"/>
      <c r="AA497" s="176"/>
      <c r="AB497" s="176"/>
      <c r="AC497" s="176"/>
      <c r="AD497" s="176"/>
      <c r="AI497" s="176"/>
      <c r="AJ497" s="182"/>
      <c r="AK497" s="182"/>
      <c r="AL497" s="182"/>
      <c r="AM497" s="182"/>
      <c r="AN497" s="182"/>
      <c r="AO497" s="182"/>
      <c r="AP497" s="182"/>
      <c r="AQ497" s="182"/>
      <c r="AR497" s="182"/>
      <c r="AS497" s="182"/>
    </row>
    <row r="498" ht="20.25" customHeight="1">
      <c r="A498" s="182"/>
      <c r="B498" s="182"/>
      <c r="C498" s="182"/>
      <c r="D498" s="182"/>
      <c r="E498" s="182"/>
      <c r="F498" s="182"/>
      <c r="G498" s="182"/>
      <c r="H498" s="182"/>
      <c r="I498" s="182"/>
      <c r="J498" s="182"/>
      <c r="K498" s="182"/>
      <c r="L498" s="182"/>
      <c r="M498" s="182"/>
      <c r="N498" s="182"/>
      <c r="O498" s="182"/>
      <c r="P498" s="182"/>
      <c r="Q498" s="182"/>
      <c r="R498" s="182"/>
      <c r="S498" s="182"/>
      <c r="T498" s="182"/>
      <c r="U498" s="176"/>
      <c r="Z498" s="176"/>
      <c r="AA498" s="176"/>
      <c r="AB498" s="176"/>
      <c r="AC498" s="176"/>
      <c r="AD498" s="176"/>
      <c r="AI498" s="176"/>
      <c r="AJ498" s="182"/>
      <c r="AK498" s="182"/>
      <c r="AL498" s="182"/>
      <c r="AM498" s="182"/>
      <c r="AN498" s="182"/>
      <c r="AO498" s="182"/>
      <c r="AP498" s="182"/>
      <c r="AQ498" s="182"/>
      <c r="AR498" s="182"/>
      <c r="AS498" s="182"/>
    </row>
    <row r="499" ht="20.25" customHeight="1">
      <c r="A499" s="182"/>
      <c r="B499" s="182"/>
      <c r="C499" s="182"/>
      <c r="D499" s="182"/>
      <c r="E499" s="182"/>
      <c r="F499" s="182"/>
      <c r="G499" s="182"/>
      <c r="H499" s="182"/>
      <c r="I499" s="182"/>
      <c r="J499" s="182"/>
      <c r="K499" s="182"/>
      <c r="L499" s="182"/>
      <c r="M499" s="182"/>
      <c r="N499" s="182"/>
      <c r="O499" s="182"/>
      <c r="P499" s="182"/>
      <c r="Q499" s="182"/>
      <c r="R499" s="182"/>
      <c r="S499" s="182"/>
      <c r="T499" s="182"/>
      <c r="U499" s="176"/>
      <c r="Z499" s="176"/>
      <c r="AA499" s="176"/>
      <c r="AB499" s="176"/>
      <c r="AC499" s="176"/>
      <c r="AD499" s="176"/>
      <c r="AI499" s="176"/>
      <c r="AJ499" s="182"/>
      <c r="AK499" s="182"/>
      <c r="AL499" s="182"/>
      <c r="AM499" s="182"/>
      <c r="AN499" s="182"/>
      <c r="AO499" s="182"/>
      <c r="AP499" s="182"/>
      <c r="AQ499" s="182"/>
      <c r="AR499" s="182"/>
      <c r="AS499" s="182"/>
    </row>
    <row r="500" ht="20.25" customHeight="1">
      <c r="A500" s="182"/>
      <c r="B500" s="182"/>
      <c r="C500" s="182"/>
      <c r="D500" s="182"/>
      <c r="E500" s="182"/>
      <c r="F500" s="182"/>
      <c r="G500" s="182"/>
      <c r="H500" s="182"/>
      <c r="I500" s="182"/>
      <c r="J500" s="182"/>
      <c r="K500" s="182"/>
      <c r="L500" s="182"/>
      <c r="M500" s="182"/>
      <c r="N500" s="182"/>
      <c r="O500" s="182"/>
      <c r="P500" s="182"/>
      <c r="Q500" s="182"/>
      <c r="R500" s="182"/>
      <c r="S500" s="182"/>
      <c r="T500" s="182"/>
      <c r="U500" s="176"/>
      <c r="V500" s="746"/>
      <c r="AA500" s="708"/>
      <c r="AB500" s="708"/>
      <c r="AC500" s="708"/>
      <c r="AD500" s="708"/>
      <c r="AE500" s="726"/>
      <c r="AI500" s="708"/>
      <c r="AJ500" s="182"/>
      <c r="AK500" s="182"/>
      <c r="AL500" s="182"/>
      <c r="AM500" s="182"/>
      <c r="AN500" s="182"/>
      <c r="AO500" s="182"/>
      <c r="AP500" s="182"/>
      <c r="AQ500" s="182"/>
      <c r="AR500" s="182"/>
      <c r="AS500" s="182"/>
    </row>
    <row r="501" ht="20.25" customHeight="1">
      <c r="A501" s="182"/>
      <c r="B501" s="182"/>
      <c r="C501" s="182"/>
      <c r="D501" s="182"/>
      <c r="E501" s="182"/>
      <c r="F501" s="182"/>
      <c r="G501" s="182"/>
      <c r="H501" s="182"/>
      <c r="I501" s="182"/>
      <c r="J501" s="182"/>
      <c r="K501" s="182"/>
      <c r="L501" s="182"/>
      <c r="M501" s="182"/>
      <c r="N501" s="182"/>
      <c r="O501" s="182"/>
      <c r="P501" s="182"/>
      <c r="Q501" s="182"/>
      <c r="R501" s="182"/>
      <c r="S501" s="182"/>
      <c r="T501" s="182"/>
      <c r="U501" s="751"/>
      <c r="V501" s="753"/>
      <c r="AA501" s="751"/>
      <c r="AB501" s="751"/>
      <c r="AC501" s="751"/>
      <c r="AD501" s="751"/>
      <c r="AE501" s="753"/>
      <c r="AI501" s="774"/>
      <c r="AJ501" s="182"/>
      <c r="AK501" s="182"/>
      <c r="AL501" s="182"/>
      <c r="AM501" s="182"/>
      <c r="AN501" s="182"/>
      <c r="AO501" s="182"/>
      <c r="AP501" s="182"/>
      <c r="AQ501" s="182"/>
      <c r="AR501" s="182"/>
      <c r="AS501" s="182"/>
    </row>
    <row r="502" ht="20.25" customHeight="1">
      <c r="A502" s="182"/>
      <c r="B502" s="182"/>
      <c r="C502" s="182"/>
      <c r="D502" s="182"/>
      <c r="E502" s="182"/>
      <c r="F502" s="182"/>
      <c r="G502" s="182"/>
      <c r="H502" s="182"/>
      <c r="I502" s="182"/>
      <c r="J502" s="182"/>
      <c r="K502" s="182"/>
      <c r="L502" s="182"/>
      <c r="M502" s="182"/>
      <c r="N502" s="182"/>
      <c r="O502" s="182"/>
      <c r="P502" s="182"/>
      <c r="Q502" s="182"/>
      <c r="R502" s="182"/>
      <c r="S502" s="182"/>
      <c r="T502" s="182"/>
      <c r="U502" s="751"/>
      <c r="AA502" s="751"/>
      <c r="AB502" s="751"/>
      <c r="AC502" s="751"/>
      <c r="AD502" s="751"/>
      <c r="AI502" s="774"/>
      <c r="AJ502" s="182"/>
      <c r="AK502" s="182"/>
      <c r="AL502" s="182"/>
      <c r="AM502" s="182"/>
      <c r="AN502" s="182"/>
      <c r="AO502" s="182"/>
      <c r="AP502" s="182"/>
      <c r="AQ502" s="182"/>
      <c r="AR502" s="182"/>
      <c r="AS502" s="182"/>
    </row>
    <row r="503" ht="20.25" customHeight="1">
      <c r="A503" s="182"/>
      <c r="B503" s="182"/>
      <c r="C503" s="182"/>
      <c r="D503" s="182"/>
      <c r="E503" s="182"/>
      <c r="F503" s="182"/>
      <c r="G503" s="182"/>
      <c r="H503" s="182"/>
      <c r="I503" s="182"/>
      <c r="J503" s="182"/>
      <c r="K503" s="182"/>
      <c r="L503" s="182"/>
      <c r="M503" s="182"/>
      <c r="N503" s="182"/>
      <c r="O503" s="182"/>
      <c r="P503" s="182"/>
      <c r="Q503" s="182"/>
      <c r="R503" s="182"/>
      <c r="S503" s="182"/>
      <c r="T503" s="182"/>
      <c r="U503" s="176"/>
      <c r="V503" s="176"/>
      <c r="W503" s="176"/>
      <c r="X503" s="176"/>
      <c r="Y503" s="177"/>
      <c r="Z503" s="176"/>
      <c r="AA503" s="176"/>
      <c r="AB503" s="176"/>
      <c r="AC503" s="176"/>
      <c r="AD503" s="176"/>
      <c r="AE503" s="176"/>
      <c r="AF503" s="176"/>
      <c r="AG503" s="177"/>
      <c r="AH503" s="176"/>
      <c r="AI503" s="176"/>
      <c r="AJ503" s="182"/>
      <c r="AK503" s="182"/>
      <c r="AL503" s="182"/>
      <c r="AM503" s="182"/>
      <c r="AN503" s="182"/>
      <c r="AO503" s="182"/>
      <c r="AP503" s="182"/>
      <c r="AQ503" s="182"/>
      <c r="AR503" s="182"/>
      <c r="AS503" s="182"/>
    </row>
    <row r="504" ht="29.25" customHeight="1">
      <c r="A504" s="176"/>
      <c r="B504" s="176"/>
      <c r="C504" s="176"/>
      <c r="D504" s="176"/>
      <c r="E504" s="176"/>
      <c r="F504" s="177"/>
      <c r="G504" s="176"/>
      <c r="H504" s="176"/>
      <c r="I504" s="176"/>
      <c r="J504" s="176"/>
      <c r="K504" s="176"/>
      <c r="L504" s="176"/>
      <c r="M504" s="176"/>
      <c r="N504" s="177"/>
      <c r="O504" s="176"/>
      <c r="P504" s="176"/>
      <c r="Q504" s="176"/>
      <c r="R504" s="176"/>
      <c r="S504" s="176"/>
      <c r="T504" s="176"/>
      <c r="U504" s="176"/>
      <c r="V504" s="176"/>
      <c r="W504" s="176"/>
      <c r="X504" s="176"/>
      <c r="Y504" s="177"/>
      <c r="Z504" s="176"/>
      <c r="AA504" s="176"/>
      <c r="AB504" s="176"/>
      <c r="AC504" s="176"/>
      <c r="AD504" s="176"/>
      <c r="AE504" s="176"/>
      <c r="AF504" s="176"/>
      <c r="AG504" s="177"/>
      <c r="AH504" s="176"/>
      <c r="AI504" s="176"/>
      <c r="AJ504" s="176"/>
      <c r="AK504" s="176"/>
      <c r="AL504" s="176"/>
      <c r="AM504" s="176"/>
      <c r="AN504" s="176"/>
      <c r="AO504" s="176"/>
      <c r="AP504" s="176"/>
      <c r="AQ504" s="176"/>
      <c r="AR504" s="176"/>
      <c r="AS504" s="176"/>
    </row>
    <row r="505" ht="26.25" customHeight="1">
      <c r="A505" s="182"/>
      <c r="B505" s="182"/>
      <c r="C505" s="182"/>
      <c r="D505" s="182"/>
      <c r="E505" s="182"/>
      <c r="F505" s="182"/>
      <c r="G505" s="182"/>
      <c r="H505" s="182"/>
      <c r="I505" s="182"/>
      <c r="J505" s="182"/>
      <c r="K505" s="182"/>
      <c r="L505" s="182"/>
      <c r="M505" s="182"/>
      <c r="N505" s="182"/>
      <c r="O505" s="182"/>
      <c r="P505" s="182"/>
      <c r="Q505" s="182"/>
      <c r="R505" s="182"/>
      <c r="S505" s="182"/>
      <c r="T505" s="182"/>
      <c r="U505" s="176"/>
      <c r="V505" s="176"/>
      <c r="W505" s="176"/>
      <c r="X505" s="176"/>
      <c r="Y505" s="177"/>
      <c r="Z505" s="176"/>
      <c r="AA505" s="176"/>
      <c r="AB505" s="176"/>
      <c r="AC505" s="176"/>
      <c r="AD505" s="176"/>
      <c r="AE505" s="176"/>
      <c r="AF505" s="176"/>
      <c r="AG505" s="177"/>
      <c r="AH505" s="176"/>
      <c r="AI505" s="176"/>
      <c r="AJ505" s="182"/>
      <c r="AK505" s="182"/>
      <c r="AL505" s="182"/>
      <c r="AM505" s="182"/>
      <c r="AN505" s="182"/>
      <c r="AO505" s="182"/>
      <c r="AP505" s="182"/>
      <c r="AQ505" s="182"/>
      <c r="AR505" s="182"/>
      <c r="AS505" s="182"/>
    </row>
    <row r="506" ht="20.25" customHeight="1">
      <c r="A506" s="182"/>
      <c r="B506" s="182"/>
      <c r="C506" s="182"/>
      <c r="D506" s="182"/>
      <c r="E506" s="182"/>
      <c r="F506" s="182"/>
      <c r="G506" s="182"/>
      <c r="H506" s="182"/>
      <c r="I506" s="182"/>
      <c r="J506" s="182"/>
      <c r="K506" s="182"/>
      <c r="L506" s="182"/>
      <c r="M506" s="182"/>
      <c r="N506" s="182"/>
      <c r="O506" s="182"/>
      <c r="P506" s="182"/>
      <c r="Q506" s="182"/>
      <c r="R506" s="182"/>
      <c r="S506" s="182"/>
      <c r="T506" s="182"/>
      <c r="U506" s="764"/>
      <c r="AB506" s="730"/>
      <c r="AC506" s="176"/>
      <c r="AD506" s="765"/>
      <c r="AJ506" s="182"/>
      <c r="AK506" s="182"/>
      <c r="AL506" s="182"/>
      <c r="AM506" s="182"/>
      <c r="AN506" s="182"/>
      <c r="AO506" s="182"/>
      <c r="AP506" s="182"/>
      <c r="AQ506" s="182"/>
      <c r="AR506" s="182"/>
      <c r="AS506" s="182"/>
    </row>
    <row r="507" ht="20.25" customHeight="1">
      <c r="A507" s="182"/>
      <c r="B507" s="182"/>
      <c r="C507" s="182"/>
      <c r="D507" s="182"/>
      <c r="E507" s="182"/>
      <c r="F507" s="182"/>
      <c r="G507" s="182"/>
      <c r="H507" s="182"/>
      <c r="I507" s="182"/>
      <c r="J507" s="182"/>
      <c r="K507" s="182"/>
      <c r="L507" s="182"/>
      <c r="M507" s="182"/>
      <c r="N507" s="182"/>
      <c r="O507" s="182"/>
      <c r="P507" s="182"/>
      <c r="Q507" s="182"/>
      <c r="R507" s="182"/>
      <c r="S507" s="182"/>
      <c r="T507" s="182"/>
      <c r="AB507" s="176"/>
      <c r="AC507" s="176"/>
      <c r="AJ507" s="182"/>
      <c r="AK507" s="182"/>
      <c r="AL507" s="182"/>
      <c r="AM507" s="182"/>
      <c r="AN507" s="182"/>
      <c r="AO507" s="182"/>
      <c r="AP507" s="182"/>
      <c r="AQ507" s="182"/>
      <c r="AR507" s="182"/>
      <c r="AS507" s="182"/>
    </row>
    <row r="508" ht="20.25" customHeight="1">
      <c r="A508" s="182"/>
      <c r="B508" s="182"/>
      <c r="C508" s="182"/>
      <c r="D508" s="182"/>
      <c r="E508" s="182"/>
      <c r="F508" s="182"/>
      <c r="G508" s="182"/>
      <c r="H508" s="182"/>
      <c r="I508" s="182"/>
      <c r="J508" s="182"/>
      <c r="K508" s="182"/>
      <c r="L508" s="182"/>
      <c r="M508" s="182"/>
      <c r="N508" s="182"/>
      <c r="O508" s="182"/>
      <c r="P508" s="182"/>
      <c r="Q508" s="182"/>
      <c r="R508" s="182"/>
      <c r="S508" s="182"/>
      <c r="T508" s="182"/>
      <c r="U508" s="176"/>
      <c r="V508" s="176"/>
      <c r="W508" s="766"/>
      <c r="Y508" s="726"/>
      <c r="AA508" s="176"/>
      <c r="AB508" s="176"/>
      <c r="AC508" s="176"/>
      <c r="AD508" s="176"/>
      <c r="AE508" s="766"/>
      <c r="AG508" s="726"/>
      <c r="AI508" s="176"/>
      <c r="AJ508" s="182"/>
      <c r="AK508" s="182"/>
      <c r="AL508" s="182"/>
      <c r="AM508" s="182"/>
      <c r="AN508" s="182"/>
      <c r="AO508" s="182"/>
      <c r="AP508" s="182"/>
      <c r="AQ508" s="182"/>
      <c r="AR508" s="182"/>
      <c r="AS508" s="182"/>
    </row>
    <row r="509" ht="20.25" customHeight="1">
      <c r="A509" s="182"/>
      <c r="B509" s="182"/>
      <c r="C509" s="182"/>
      <c r="D509" s="182"/>
      <c r="E509" s="182"/>
      <c r="F509" s="182"/>
      <c r="G509" s="182"/>
      <c r="H509" s="182"/>
      <c r="I509" s="182"/>
      <c r="J509" s="182"/>
      <c r="K509" s="182"/>
      <c r="L509" s="182"/>
      <c r="M509" s="182"/>
      <c r="N509" s="182"/>
      <c r="O509" s="182"/>
      <c r="P509" s="182"/>
      <c r="Q509" s="182"/>
      <c r="R509" s="182"/>
      <c r="S509" s="182"/>
      <c r="T509" s="182"/>
      <c r="U509" s="176"/>
      <c r="V509" s="176"/>
      <c r="W509" s="176"/>
      <c r="X509" s="176"/>
      <c r="Y509" s="177"/>
      <c r="Z509" s="176"/>
      <c r="AA509" s="176"/>
      <c r="AB509" s="176"/>
      <c r="AC509" s="176"/>
      <c r="AD509" s="176"/>
      <c r="AE509" s="176"/>
      <c r="AF509" s="176"/>
      <c r="AG509" s="177"/>
      <c r="AH509" s="176"/>
      <c r="AI509" s="176"/>
      <c r="AJ509" s="182"/>
      <c r="AK509" s="182"/>
      <c r="AL509" s="182"/>
      <c r="AM509" s="182"/>
      <c r="AN509" s="182"/>
      <c r="AO509" s="182"/>
      <c r="AP509" s="182"/>
      <c r="AQ509" s="182"/>
      <c r="AR509" s="182"/>
      <c r="AS509" s="182"/>
    </row>
    <row r="510" ht="20.25" customHeight="1">
      <c r="A510" s="182"/>
      <c r="B510" s="182"/>
      <c r="C510" s="182"/>
      <c r="D510" s="182"/>
      <c r="E510" s="182"/>
      <c r="F510" s="182"/>
      <c r="G510" s="182"/>
      <c r="H510" s="182"/>
      <c r="I510" s="182"/>
      <c r="J510" s="182"/>
      <c r="K510" s="182"/>
      <c r="L510" s="182"/>
      <c r="M510" s="182"/>
      <c r="N510" s="182"/>
      <c r="O510" s="182"/>
      <c r="P510" s="182"/>
      <c r="Q510" s="182"/>
      <c r="R510" s="182"/>
      <c r="S510" s="182"/>
      <c r="T510" s="182"/>
      <c r="U510" s="176"/>
      <c r="V510" s="176"/>
      <c r="W510" s="767"/>
      <c r="X510" s="768"/>
      <c r="Y510" s="769"/>
      <c r="Z510" s="176"/>
      <c r="AA510" s="176"/>
      <c r="AB510" s="176"/>
      <c r="AC510" s="176"/>
      <c r="AD510" s="176"/>
      <c r="AE510" s="176"/>
      <c r="AF510" s="176"/>
      <c r="AG510" s="177"/>
      <c r="AH510" s="176"/>
      <c r="AI510" s="176"/>
      <c r="AJ510" s="182"/>
      <c r="AK510" s="182"/>
      <c r="AL510" s="182"/>
      <c r="AM510" s="182"/>
      <c r="AN510" s="182"/>
      <c r="AO510" s="182"/>
      <c r="AP510" s="182"/>
      <c r="AQ510" s="182"/>
      <c r="AR510" s="182"/>
      <c r="AS510" s="182"/>
    </row>
    <row r="511" ht="20.25" customHeight="1">
      <c r="A511" s="182"/>
      <c r="B511" s="182"/>
      <c r="C511" s="182"/>
      <c r="D511" s="182"/>
      <c r="E511" s="182"/>
      <c r="F511" s="182"/>
      <c r="G511" s="182"/>
      <c r="H511" s="182"/>
      <c r="I511" s="182"/>
      <c r="J511" s="182"/>
      <c r="K511" s="182"/>
      <c r="L511" s="182"/>
      <c r="M511" s="182"/>
      <c r="N511" s="182"/>
      <c r="O511" s="182"/>
      <c r="P511" s="182"/>
      <c r="Q511" s="182"/>
      <c r="R511" s="182"/>
      <c r="S511" s="182"/>
      <c r="T511" s="182"/>
      <c r="U511" s="176"/>
      <c r="V511" s="176"/>
      <c r="W511" s="767"/>
      <c r="X511" s="768"/>
      <c r="Y511" s="769"/>
      <c r="Z511" s="176"/>
      <c r="AA511" s="176"/>
      <c r="AB511" s="176"/>
      <c r="AC511" s="176"/>
      <c r="AD511" s="176"/>
      <c r="AE511" s="176"/>
      <c r="AF511" s="176"/>
      <c r="AG511" s="177"/>
      <c r="AH511" s="176"/>
      <c r="AI511" s="176"/>
      <c r="AJ511" s="182"/>
      <c r="AK511" s="182"/>
      <c r="AL511" s="182"/>
      <c r="AM511" s="182"/>
      <c r="AN511" s="182"/>
      <c r="AO511" s="182"/>
      <c r="AP511" s="182"/>
      <c r="AQ511" s="182"/>
      <c r="AR511" s="182"/>
      <c r="AS511" s="182"/>
    </row>
    <row r="512" ht="20.25" customHeight="1">
      <c r="A512" s="182"/>
      <c r="B512" s="182"/>
      <c r="C512" s="182"/>
      <c r="D512" s="182"/>
      <c r="E512" s="182"/>
      <c r="F512" s="182"/>
      <c r="G512" s="182"/>
      <c r="H512" s="182"/>
      <c r="I512" s="182"/>
      <c r="J512" s="182"/>
      <c r="K512" s="182"/>
      <c r="L512" s="182"/>
      <c r="M512" s="182"/>
      <c r="N512" s="182"/>
      <c r="O512" s="182"/>
      <c r="P512" s="182"/>
      <c r="Q512" s="182"/>
      <c r="R512" s="182"/>
      <c r="S512" s="182"/>
      <c r="T512" s="182"/>
      <c r="U512" s="176"/>
      <c r="V512" s="176"/>
      <c r="W512" s="767"/>
      <c r="X512" s="768"/>
      <c r="Y512" s="769"/>
      <c r="Z512" s="176"/>
      <c r="AA512" s="176"/>
      <c r="AB512" s="176"/>
      <c r="AC512" s="176"/>
      <c r="AD512" s="176"/>
      <c r="AE512" s="770"/>
      <c r="AF512" s="771"/>
      <c r="AG512" s="726"/>
      <c r="AI512" s="772"/>
      <c r="AJ512" s="182"/>
      <c r="AK512" s="182"/>
      <c r="AL512" s="182"/>
      <c r="AM512" s="182"/>
      <c r="AN512" s="182"/>
      <c r="AO512" s="182"/>
      <c r="AP512" s="182"/>
      <c r="AQ512" s="182"/>
      <c r="AR512" s="182"/>
      <c r="AS512" s="182"/>
    </row>
    <row r="513" ht="20.25" customHeight="1">
      <c r="A513" s="176"/>
      <c r="B513" s="176"/>
      <c r="C513" s="176"/>
      <c r="D513" s="176"/>
      <c r="E513" s="176"/>
      <c r="F513" s="177"/>
      <c r="G513" s="176"/>
      <c r="H513" s="176"/>
      <c r="I513" s="176"/>
      <c r="J513" s="176"/>
      <c r="K513" s="176"/>
      <c r="L513" s="176"/>
      <c r="M513" s="176"/>
      <c r="N513" s="177"/>
      <c r="O513" s="176"/>
      <c r="P513" s="176"/>
      <c r="Q513" s="176"/>
      <c r="R513" s="176"/>
      <c r="S513" s="176"/>
      <c r="T513" s="176"/>
      <c r="U513" s="176"/>
      <c r="V513" s="176"/>
      <c r="W513" s="176"/>
      <c r="X513" s="176"/>
      <c r="Y513" s="177"/>
      <c r="Z513" s="176"/>
      <c r="AA513" s="176"/>
      <c r="AB513" s="176"/>
      <c r="AC513" s="176"/>
      <c r="AD513" s="176"/>
      <c r="AE513" s="176"/>
      <c r="AF513" s="176"/>
      <c r="AG513" s="177"/>
      <c r="AH513" s="176"/>
      <c r="AI513" s="176"/>
      <c r="AJ513" s="176"/>
      <c r="AK513" s="176"/>
      <c r="AL513" s="176"/>
      <c r="AM513" s="176"/>
      <c r="AN513" s="176"/>
      <c r="AO513" s="176"/>
      <c r="AP513" s="176"/>
      <c r="AQ513" s="176"/>
      <c r="AR513" s="176"/>
      <c r="AS513" s="176"/>
    </row>
    <row r="514" ht="20.25" customHeight="1">
      <c r="A514" s="182"/>
      <c r="B514" s="182"/>
      <c r="C514" s="182"/>
      <c r="D514" s="182"/>
      <c r="E514" s="182"/>
      <c r="F514" s="182"/>
      <c r="G514" s="182"/>
      <c r="H514" s="182"/>
      <c r="I514" s="182"/>
      <c r="J514" s="182"/>
      <c r="K514" s="182"/>
      <c r="L514" s="182"/>
      <c r="M514" s="182"/>
      <c r="N514" s="182"/>
      <c r="O514" s="182"/>
      <c r="P514" s="182"/>
      <c r="Q514" s="182"/>
      <c r="R514" s="182"/>
      <c r="S514" s="182"/>
      <c r="T514" s="182"/>
      <c r="U514" s="176"/>
      <c r="V514" s="745"/>
      <c r="Z514" s="176"/>
      <c r="AA514" s="176"/>
      <c r="AB514" s="176"/>
      <c r="AC514" s="176"/>
      <c r="AD514" s="176"/>
      <c r="AE514" s="745"/>
      <c r="AI514" s="176"/>
      <c r="AJ514" s="182"/>
      <c r="AK514" s="182"/>
      <c r="AL514" s="182"/>
      <c r="AM514" s="182"/>
      <c r="AN514" s="182"/>
      <c r="AO514" s="182"/>
      <c r="AP514" s="182"/>
      <c r="AQ514" s="182"/>
      <c r="AR514" s="182"/>
      <c r="AS514" s="182"/>
    </row>
    <row r="515" ht="20.25" customHeight="1">
      <c r="A515" s="182"/>
      <c r="B515" s="182"/>
      <c r="C515" s="182"/>
      <c r="D515" s="182"/>
      <c r="E515" s="182"/>
      <c r="F515" s="182"/>
      <c r="G515" s="182"/>
      <c r="H515" s="182"/>
      <c r="I515" s="182"/>
      <c r="J515" s="182"/>
      <c r="K515" s="182"/>
      <c r="L515" s="182"/>
      <c r="M515" s="182"/>
      <c r="N515" s="182"/>
      <c r="O515" s="182"/>
      <c r="P515" s="182"/>
      <c r="Q515" s="182"/>
      <c r="R515" s="182"/>
      <c r="S515" s="182"/>
      <c r="T515" s="182"/>
      <c r="U515" s="176"/>
      <c r="Z515" s="176"/>
      <c r="AA515" s="176"/>
      <c r="AB515" s="176"/>
      <c r="AC515" s="176"/>
      <c r="AD515" s="176"/>
      <c r="AI515" s="176"/>
      <c r="AJ515" s="182"/>
      <c r="AK515" s="182"/>
      <c r="AL515" s="182"/>
      <c r="AM515" s="182"/>
      <c r="AN515" s="182"/>
      <c r="AO515" s="182"/>
      <c r="AP515" s="182"/>
      <c r="AQ515" s="182"/>
      <c r="AR515" s="182"/>
      <c r="AS515" s="182"/>
    </row>
    <row r="516" ht="20.25" customHeight="1">
      <c r="A516" s="182"/>
      <c r="B516" s="182"/>
      <c r="C516" s="182"/>
      <c r="D516" s="182"/>
      <c r="E516" s="182"/>
      <c r="F516" s="182"/>
      <c r="G516" s="182"/>
      <c r="H516" s="182"/>
      <c r="I516" s="182"/>
      <c r="J516" s="182"/>
      <c r="K516" s="182"/>
      <c r="L516" s="182"/>
      <c r="M516" s="182"/>
      <c r="N516" s="182"/>
      <c r="O516" s="182"/>
      <c r="P516" s="182"/>
      <c r="Q516" s="182"/>
      <c r="R516" s="182"/>
      <c r="S516" s="182"/>
      <c r="T516" s="182"/>
      <c r="U516" s="176"/>
      <c r="Z516" s="176"/>
      <c r="AA516" s="176"/>
      <c r="AB516" s="176"/>
      <c r="AC516" s="176"/>
      <c r="AD516" s="176"/>
      <c r="AI516" s="176"/>
      <c r="AJ516" s="182"/>
      <c r="AK516" s="182"/>
      <c r="AL516" s="182"/>
      <c r="AM516" s="182"/>
      <c r="AN516" s="182"/>
      <c r="AO516" s="182"/>
      <c r="AP516" s="182"/>
      <c r="AQ516" s="182"/>
      <c r="AR516" s="182"/>
      <c r="AS516" s="182"/>
    </row>
    <row r="517" ht="20.25" customHeight="1">
      <c r="A517" s="182"/>
      <c r="B517" s="182"/>
      <c r="C517" s="182"/>
      <c r="D517" s="182"/>
      <c r="E517" s="182"/>
      <c r="F517" s="182"/>
      <c r="G517" s="182"/>
      <c r="H517" s="182"/>
      <c r="I517" s="182"/>
      <c r="J517" s="182"/>
      <c r="K517" s="182"/>
      <c r="L517" s="182"/>
      <c r="M517" s="182"/>
      <c r="N517" s="182"/>
      <c r="O517" s="182"/>
      <c r="P517" s="182"/>
      <c r="Q517" s="182"/>
      <c r="R517" s="182"/>
      <c r="S517" s="182"/>
      <c r="T517" s="182"/>
      <c r="U517" s="176"/>
      <c r="Z517" s="176"/>
      <c r="AA517" s="176"/>
      <c r="AB517" s="176"/>
      <c r="AC517" s="176"/>
      <c r="AD517" s="176"/>
      <c r="AI517" s="176"/>
      <c r="AJ517" s="182"/>
      <c r="AK517" s="182"/>
      <c r="AL517" s="182"/>
      <c r="AM517" s="182"/>
      <c r="AN517" s="182"/>
      <c r="AO517" s="182"/>
      <c r="AP517" s="182"/>
      <c r="AQ517" s="182"/>
      <c r="AR517" s="182"/>
      <c r="AS517" s="182"/>
    </row>
    <row r="518" ht="20.25" customHeight="1">
      <c r="A518" s="182"/>
      <c r="B518" s="182"/>
      <c r="C518" s="182"/>
      <c r="D518" s="182"/>
      <c r="E518" s="182"/>
      <c r="F518" s="182"/>
      <c r="G518" s="182"/>
      <c r="H518" s="182"/>
      <c r="I518" s="182"/>
      <c r="J518" s="182"/>
      <c r="K518" s="182"/>
      <c r="L518" s="182"/>
      <c r="M518" s="182"/>
      <c r="N518" s="182"/>
      <c r="O518" s="182"/>
      <c r="P518" s="182"/>
      <c r="Q518" s="182"/>
      <c r="R518" s="182"/>
      <c r="S518" s="182"/>
      <c r="T518" s="182"/>
      <c r="U518" s="176"/>
      <c r="V518" s="746"/>
      <c r="AA518" s="708"/>
      <c r="AB518" s="708"/>
      <c r="AC518" s="708"/>
      <c r="AD518" s="708"/>
      <c r="AE518" s="726"/>
      <c r="AI518" s="708"/>
      <c r="AJ518" s="182"/>
      <c r="AK518" s="182"/>
      <c r="AL518" s="182"/>
      <c r="AM518" s="182"/>
      <c r="AN518" s="182"/>
      <c r="AO518" s="182"/>
      <c r="AP518" s="182"/>
      <c r="AQ518" s="182"/>
      <c r="AR518" s="182"/>
      <c r="AS518" s="182"/>
    </row>
    <row r="519" ht="20.25" customHeight="1">
      <c r="A519" s="182"/>
      <c r="B519" s="182"/>
      <c r="C519" s="182"/>
      <c r="D519" s="182"/>
      <c r="E519" s="182"/>
      <c r="F519" s="182"/>
      <c r="G519" s="182"/>
      <c r="H519" s="182"/>
      <c r="I519" s="182"/>
      <c r="J519" s="182"/>
      <c r="K519" s="182"/>
      <c r="L519" s="182"/>
      <c r="M519" s="182"/>
      <c r="N519" s="182"/>
      <c r="O519" s="182"/>
      <c r="P519" s="182"/>
      <c r="Q519" s="182"/>
      <c r="R519" s="182"/>
      <c r="S519" s="182"/>
      <c r="T519" s="182"/>
      <c r="U519" s="751"/>
      <c r="V519" s="753"/>
      <c r="AA519" s="751"/>
      <c r="AB519" s="751"/>
      <c r="AC519" s="751"/>
      <c r="AD519" s="751"/>
      <c r="AE519" s="753"/>
      <c r="AI519" s="774"/>
      <c r="AJ519" s="182"/>
      <c r="AK519" s="182"/>
      <c r="AL519" s="182"/>
      <c r="AM519" s="182"/>
      <c r="AN519" s="182"/>
      <c r="AO519" s="182"/>
      <c r="AP519" s="182"/>
      <c r="AQ519" s="182"/>
      <c r="AR519" s="182"/>
      <c r="AS519" s="182"/>
    </row>
    <row r="520" ht="20.25" customHeight="1">
      <c r="A520" s="182"/>
      <c r="B520" s="182"/>
      <c r="C520" s="182"/>
      <c r="D520" s="182"/>
      <c r="E520" s="182"/>
      <c r="F520" s="182"/>
      <c r="G520" s="182"/>
      <c r="H520" s="182"/>
      <c r="I520" s="182"/>
      <c r="J520" s="182"/>
      <c r="K520" s="182"/>
      <c r="L520" s="182"/>
      <c r="M520" s="182"/>
      <c r="N520" s="182"/>
      <c r="O520" s="182"/>
      <c r="P520" s="182"/>
      <c r="Q520" s="182"/>
      <c r="R520" s="182"/>
      <c r="S520" s="182"/>
      <c r="T520" s="182"/>
      <c r="U520" s="751"/>
      <c r="AA520" s="751"/>
      <c r="AB520" s="751"/>
      <c r="AC520" s="751"/>
      <c r="AD520" s="751"/>
      <c r="AI520" s="774"/>
      <c r="AJ520" s="182"/>
      <c r="AK520" s="182"/>
      <c r="AL520" s="182"/>
      <c r="AM520" s="182"/>
      <c r="AN520" s="182"/>
      <c r="AO520" s="182"/>
      <c r="AP520" s="182"/>
      <c r="AQ520" s="182"/>
      <c r="AR520" s="182"/>
      <c r="AS520" s="182"/>
    </row>
    <row r="521" ht="20.25" customHeight="1">
      <c r="A521" s="182"/>
      <c r="B521" s="182"/>
      <c r="C521" s="182"/>
      <c r="D521" s="182"/>
      <c r="E521" s="182"/>
      <c r="F521" s="182"/>
      <c r="G521" s="182"/>
      <c r="H521" s="182"/>
      <c r="I521" s="182"/>
      <c r="J521" s="182"/>
      <c r="K521" s="182"/>
      <c r="L521" s="182"/>
      <c r="M521" s="182"/>
      <c r="N521" s="182"/>
      <c r="O521" s="182"/>
      <c r="P521" s="182"/>
      <c r="Q521" s="182"/>
      <c r="R521" s="182"/>
      <c r="S521" s="182"/>
      <c r="T521" s="182"/>
      <c r="U521" s="176"/>
      <c r="V521" s="176"/>
      <c r="W521" s="176"/>
      <c r="X521" s="176"/>
      <c r="Y521" s="177"/>
      <c r="Z521" s="176"/>
      <c r="AA521" s="176"/>
      <c r="AB521" s="176"/>
      <c r="AC521" s="176"/>
      <c r="AD521" s="176"/>
      <c r="AE521" s="176"/>
      <c r="AF521" s="176"/>
      <c r="AG521" s="177"/>
      <c r="AH521" s="176"/>
      <c r="AI521" s="176"/>
      <c r="AJ521" s="182"/>
      <c r="AK521" s="182"/>
      <c r="AL521" s="182"/>
      <c r="AM521" s="182"/>
      <c r="AN521" s="182"/>
      <c r="AO521" s="182"/>
      <c r="AP521" s="182"/>
      <c r="AQ521" s="182"/>
      <c r="AR521" s="182"/>
      <c r="AS521" s="182"/>
    </row>
    <row r="522" ht="28.5" customHeight="1">
      <c r="A522" s="182"/>
      <c r="B522" s="182"/>
      <c r="C522" s="182"/>
      <c r="D522" s="182"/>
      <c r="E522" s="182"/>
      <c r="F522" s="182"/>
      <c r="G522" s="182"/>
      <c r="H522" s="182"/>
      <c r="I522" s="182"/>
      <c r="J522" s="182"/>
      <c r="K522" s="182"/>
      <c r="L522" s="182"/>
      <c r="M522" s="182"/>
      <c r="N522" s="182"/>
      <c r="O522" s="182"/>
      <c r="P522" s="182"/>
      <c r="Q522" s="182"/>
      <c r="R522" s="182"/>
      <c r="S522" s="182"/>
      <c r="T522" s="182"/>
      <c r="U522" s="176"/>
      <c r="V522" s="176"/>
      <c r="W522" s="176"/>
      <c r="X522" s="176"/>
      <c r="Y522" s="177"/>
      <c r="Z522" s="176"/>
      <c r="AA522" s="176"/>
      <c r="AB522" s="176"/>
      <c r="AC522" s="176"/>
      <c r="AD522" s="176"/>
      <c r="AE522" s="176"/>
      <c r="AF522" s="176"/>
      <c r="AG522" s="177"/>
      <c r="AH522" s="176"/>
      <c r="AI522" s="176"/>
      <c r="AJ522" s="182"/>
      <c r="AK522" s="182"/>
      <c r="AL522" s="182"/>
      <c r="AM522" s="182"/>
      <c r="AN522" s="182"/>
      <c r="AO522" s="182"/>
      <c r="AP522" s="182"/>
      <c r="AQ522" s="182"/>
      <c r="AR522" s="182"/>
      <c r="AS522" s="182"/>
    </row>
    <row r="523" ht="28.5" customHeight="1">
      <c r="A523" s="182"/>
      <c r="B523" s="182"/>
      <c r="C523" s="182"/>
      <c r="D523" s="182"/>
      <c r="E523" s="182"/>
      <c r="F523" s="182"/>
      <c r="G523" s="182"/>
      <c r="H523" s="182"/>
      <c r="I523" s="182"/>
      <c r="J523" s="182"/>
      <c r="K523" s="182"/>
      <c r="L523" s="182"/>
      <c r="M523" s="182"/>
      <c r="N523" s="182"/>
      <c r="O523" s="182"/>
      <c r="P523" s="182"/>
      <c r="Q523" s="182"/>
      <c r="R523" s="182"/>
      <c r="S523" s="182"/>
      <c r="T523" s="182"/>
      <c r="U523" s="176"/>
      <c r="V523" s="176"/>
      <c r="W523" s="176"/>
      <c r="X523" s="176"/>
      <c r="Y523" s="177"/>
      <c r="Z523" s="176"/>
      <c r="AA523" s="176"/>
      <c r="AB523" s="176"/>
      <c r="AC523" s="176"/>
      <c r="AD523" s="176"/>
      <c r="AE523" s="176"/>
      <c r="AF523" s="176"/>
      <c r="AG523" s="177"/>
      <c r="AH523" s="176"/>
      <c r="AI523" s="176"/>
      <c r="AJ523" s="182"/>
      <c r="AK523" s="182"/>
      <c r="AL523" s="182"/>
      <c r="AM523" s="182"/>
      <c r="AN523" s="182"/>
      <c r="AO523" s="182"/>
      <c r="AP523" s="182"/>
      <c r="AQ523" s="182"/>
      <c r="AR523" s="182"/>
      <c r="AS523" s="182"/>
    </row>
    <row r="524" ht="20.25" customHeight="1">
      <c r="A524" s="182"/>
      <c r="B524" s="182"/>
      <c r="C524" s="182"/>
      <c r="D524" s="182"/>
      <c r="E524" s="182"/>
      <c r="F524" s="182"/>
      <c r="G524" s="182"/>
      <c r="H524" s="182"/>
      <c r="I524" s="182"/>
      <c r="J524" s="182"/>
      <c r="K524" s="182"/>
      <c r="L524" s="182"/>
      <c r="M524" s="182"/>
      <c r="N524" s="182"/>
      <c r="O524" s="182"/>
      <c r="P524" s="182"/>
      <c r="Q524" s="182"/>
      <c r="R524" s="182"/>
      <c r="S524" s="182"/>
      <c r="T524" s="182"/>
      <c r="U524" s="764"/>
      <c r="AB524" s="730"/>
      <c r="AC524" s="176"/>
      <c r="AD524" s="765"/>
      <c r="AJ524" s="182"/>
      <c r="AK524" s="182"/>
      <c r="AL524" s="182"/>
      <c r="AM524" s="182"/>
      <c r="AN524" s="182"/>
      <c r="AO524" s="182"/>
      <c r="AP524" s="182"/>
      <c r="AQ524" s="182"/>
      <c r="AR524" s="182"/>
      <c r="AS524" s="182"/>
    </row>
    <row r="525" ht="20.25" customHeight="1">
      <c r="A525" s="182"/>
      <c r="B525" s="182"/>
      <c r="C525" s="182"/>
      <c r="D525" s="182"/>
      <c r="E525" s="182"/>
      <c r="F525" s="182"/>
      <c r="G525" s="182"/>
      <c r="H525" s="182"/>
      <c r="I525" s="182"/>
      <c r="J525" s="182"/>
      <c r="K525" s="182"/>
      <c r="L525" s="182"/>
      <c r="M525" s="182"/>
      <c r="N525" s="182"/>
      <c r="O525" s="182"/>
      <c r="P525" s="182"/>
      <c r="Q525" s="182"/>
      <c r="R525" s="182"/>
      <c r="S525" s="182"/>
      <c r="T525" s="182"/>
      <c r="AB525" s="176"/>
      <c r="AC525" s="176"/>
      <c r="AJ525" s="182"/>
      <c r="AK525" s="182"/>
      <c r="AL525" s="182"/>
      <c r="AM525" s="182"/>
      <c r="AN525" s="182"/>
      <c r="AO525" s="182"/>
      <c r="AP525" s="182"/>
      <c r="AQ525" s="182"/>
      <c r="AR525" s="182"/>
      <c r="AS525" s="182"/>
    </row>
    <row r="526" ht="20.25" customHeight="1">
      <c r="A526" s="182"/>
      <c r="B526" s="182"/>
      <c r="C526" s="182"/>
      <c r="D526" s="182"/>
      <c r="E526" s="182"/>
      <c r="F526" s="182"/>
      <c r="G526" s="182"/>
      <c r="H526" s="182"/>
      <c r="I526" s="182"/>
      <c r="J526" s="182"/>
      <c r="K526" s="182"/>
      <c r="L526" s="182"/>
      <c r="M526" s="182"/>
      <c r="N526" s="182"/>
      <c r="O526" s="182"/>
      <c r="P526" s="182"/>
      <c r="Q526" s="182"/>
      <c r="R526" s="182"/>
      <c r="S526" s="182"/>
      <c r="T526" s="182"/>
      <c r="U526" s="176"/>
      <c r="V526" s="176"/>
      <c r="W526" s="766"/>
      <c r="Y526" s="726"/>
      <c r="AA526" s="176"/>
      <c r="AB526" s="176"/>
      <c r="AC526" s="176"/>
      <c r="AD526" s="176"/>
      <c r="AE526" s="766"/>
      <c r="AG526" s="726"/>
      <c r="AI526" s="176"/>
      <c r="AJ526" s="182"/>
      <c r="AK526" s="182"/>
      <c r="AL526" s="182"/>
      <c r="AM526" s="182"/>
      <c r="AN526" s="182"/>
      <c r="AO526" s="182"/>
      <c r="AP526" s="182"/>
      <c r="AQ526" s="182"/>
      <c r="AR526" s="182"/>
      <c r="AS526" s="182"/>
    </row>
    <row r="527" ht="20.25" customHeight="1">
      <c r="A527" s="176"/>
      <c r="B527" s="176"/>
      <c r="C527" s="176"/>
      <c r="D527" s="176"/>
      <c r="E527" s="176"/>
      <c r="F527" s="177"/>
      <c r="G527" s="176"/>
      <c r="H527" s="176"/>
      <c r="I527" s="176"/>
      <c r="J527" s="176"/>
      <c r="K527" s="176"/>
      <c r="L527" s="176"/>
      <c r="M527" s="176"/>
      <c r="N527" s="177"/>
      <c r="O527" s="176"/>
      <c r="P527" s="176"/>
      <c r="Q527" s="176"/>
      <c r="R527" s="176"/>
      <c r="S527" s="176"/>
      <c r="T527" s="176"/>
      <c r="U527" s="176"/>
      <c r="V527" s="176"/>
      <c r="W527" s="176"/>
      <c r="X527" s="176"/>
      <c r="Y527" s="177"/>
      <c r="Z527" s="176"/>
      <c r="AA527" s="176"/>
      <c r="AB527" s="176"/>
      <c r="AC527" s="176"/>
      <c r="AD527" s="176"/>
      <c r="AE527" s="176"/>
      <c r="AF527" s="176"/>
      <c r="AG527" s="177"/>
      <c r="AH527" s="176"/>
      <c r="AI527" s="176"/>
      <c r="AJ527" s="176"/>
      <c r="AK527" s="176"/>
      <c r="AL527" s="176"/>
      <c r="AM527" s="176"/>
      <c r="AN527" s="176"/>
      <c r="AO527" s="176"/>
      <c r="AP527" s="176"/>
      <c r="AQ527" s="176"/>
      <c r="AR527" s="176"/>
      <c r="AS527" s="176"/>
    </row>
    <row r="528" ht="20.25" customHeight="1">
      <c r="A528" s="176"/>
      <c r="B528" s="176"/>
      <c r="C528" s="176"/>
      <c r="D528" s="176"/>
      <c r="E528" s="176"/>
      <c r="F528" s="177"/>
      <c r="G528" s="176"/>
      <c r="H528" s="176"/>
      <c r="I528" s="176"/>
      <c r="J528" s="176"/>
      <c r="K528" s="176"/>
      <c r="L528" s="176"/>
      <c r="M528" s="176"/>
      <c r="N528" s="177"/>
      <c r="O528" s="176"/>
      <c r="P528" s="176"/>
      <c r="Q528" s="176"/>
      <c r="R528" s="176"/>
      <c r="S528" s="176"/>
      <c r="T528" s="176"/>
      <c r="U528" s="176"/>
      <c r="V528" s="176"/>
      <c r="W528" s="176"/>
      <c r="X528" s="176"/>
      <c r="Y528" s="177"/>
      <c r="Z528" s="176"/>
      <c r="AA528" s="176"/>
      <c r="AB528" s="176"/>
      <c r="AC528" s="176"/>
      <c r="AD528" s="176"/>
      <c r="AE528" s="176"/>
      <c r="AF528" s="176"/>
      <c r="AG528" s="177"/>
      <c r="AH528" s="176"/>
      <c r="AI528" s="176"/>
      <c r="AJ528" s="176"/>
      <c r="AK528" s="176"/>
      <c r="AL528" s="176"/>
      <c r="AM528" s="176"/>
      <c r="AN528" s="176"/>
      <c r="AO528" s="176"/>
      <c r="AP528" s="176"/>
      <c r="AQ528" s="176"/>
      <c r="AR528" s="176"/>
      <c r="AS528" s="176"/>
    </row>
    <row r="529" ht="20.25" customHeight="1">
      <c r="A529" s="176"/>
      <c r="B529" s="176"/>
      <c r="C529" s="176"/>
      <c r="D529" s="176"/>
      <c r="E529" s="176"/>
      <c r="F529" s="177"/>
      <c r="G529" s="176"/>
      <c r="H529" s="176"/>
      <c r="I529" s="176"/>
      <c r="J529" s="176"/>
      <c r="K529" s="176"/>
      <c r="L529" s="176"/>
      <c r="M529" s="176"/>
      <c r="N529" s="177"/>
      <c r="O529" s="176"/>
      <c r="P529" s="176"/>
      <c r="Q529" s="176"/>
      <c r="R529" s="176"/>
      <c r="S529" s="176"/>
      <c r="T529" s="176"/>
      <c r="U529" s="176"/>
      <c r="V529" s="176"/>
      <c r="W529" s="176"/>
      <c r="X529" s="176"/>
      <c r="Y529" s="177"/>
      <c r="Z529" s="176"/>
      <c r="AA529" s="176"/>
      <c r="AB529" s="176"/>
      <c r="AC529" s="176"/>
      <c r="AD529" s="176"/>
      <c r="AE529" s="176"/>
      <c r="AF529" s="176"/>
      <c r="AG529" s="177"/>
      <c r="AH529" s="176"/>
      <c r="AI529" s="176"/>
      <c r="AJ529" s="176"/>
      <c r="AK529" s="176"/>
      <c r="AL529" s="176"/>
      <c r="AM529" s="176"/>
      <c r="AN529" s="176"/>
      <c r="AO529" s="176"/>
      <c r="AP529" s="176"/>
      <c r="AQ529" s="176"/>
      <c r="AR529" s="176"/>
      <c r="AS529" s="176"/>
    </row>
    <row r="530" ht="20.25" customHeight="1">
      <c r="A530" s="182"/>
      <c r="B530" s="182"/>
      <c r="C530" s="182"/>
      <c r="D530" s="182"/>
      <c r="E530" s="182"/>
      <c r="F530" s="182"/>
      <c r="G530" s="182"/>
      <c r="H530" s="182"/>
      <c r="I530" s="182"/>
      <c r="J530" s="182"/>
      <c r="K530" s="182"/>
      <c r="L530" s="182"/>
      <c r="M530" s="182"/>
      <c r="N530" s="182"/>
      <c r="O530" s="182"/>
      <c r="P530" s="182"/>
      <c r="Q530" s="182"/>
      <c r="R530" s="182"/>
      <c r="S530" s="182"/>
      <c r="T530" s="182"/>
      <c r="U530" s="176"/>
      <c r="V530" s="176"/>
      <c r="W530" s="767"/>
      <c r="X530" s="768"/>
      <c r="Y530" s="769"/>
      <c r="Z530" s="176"/>
      <c r="AA530" s="176"/>
      <c r="AB530" s="176"/>
      <c r="AC530" s="176"/>
      <c r="AD530" s="176"/>
      <c r="AE530" s="770"/>
      <c r="AF530" s="771"/>
      <c r="AG530" s="726"/>
      <c r="AI530" s="772"/>
      <c r="AJ530" s="182"/>
      <c r="AK530" s="182"/>
      <c r="AL530" s="182"/>
      <c r="AM530" s="182"/>
      <c r="AN530" s="182"/>
      <c r="AO530" s="182"/>
      <c r="AP530" s="182"/>
      <c r="AQ530" s="182"/>
      <c r="AR530" s="182"/>
      <c r="AS530" s="182"/>
    </row>
    <row r="531" ht="20.25" customHeight="1">
      <c r="A531" s="182"/>
      <c r="B531" s="182"/>
      <c r="C531" s="182"/>
      <c r="D531" s="182"/>
      <c r="E531" s="182"/>
      <c r="F531" s="182"/>
      <c r="G531" s="182"/>
      <c r="H531" s="182"/>
      <c r="I531" s="182"/>
      <c r="J531" s="182"/>
      <c r="K531" s="182"/>
      <c r="L531" s="182"/>
      <c r="M531" s="182"/>
      <c r="N531" s="182"/>
      <c r="O531" s="182"/>
      <c r="P531" s="182"/>
      <c r="Q531" s="182"/>
      <c r="R531" s="182"/>
      <c r="S531" s="182"/>
      <c r="T531" s="182"/>
      <c r="U531" s="176"/>
      <c r="V531" s="176"/>
      <c r="W531" s="767"/>
      <c r="X531" s="773"/>
      <c r="Y531" s="769"/>
      <c r="Z531" s="176"/>
      <c r="AA531" s="176"/>
      <c r="AB531" s="176"/>
      <c r="AC531" s="176"/>
      <c r="AD531" s="176"/>
      <c r="AE531" s="176"/>
      <c r="AF531" s="176"/>
      <c r="AG531" s="177"/>
      <c r="AH531" s="176"/>
      <c r="AI531" s="176"/>
      <c r="AJ531" s="182"/>
      <c r="AK531" s="182"/>
      <c r="AL531" s="182"/>
      <c r="AM531" s="182"/>
      <c r="AN531" s="182"/>
      <c r="AO531" s="182"/>
      <c r="AP531" s="182"/>
      <c r="AQ531" s="182"/>
      <c r="AR531" s="182"/>
      <c r="AS531" s="182"/>
    </row>
    <row r="532" ht="20.25" customHeight="1">
      <c r="A532" s="182"/>
      <c r="B532" s="182"/>
      <c r="C532" s="182"/>
      <c r="D532" s="182"/>
      <c r="E532" s="182"/>
      <c r="F532" s="182"/>
      <c r="G532" s="182"/>
      <c r="H532" s="182"/>
      <c r="I532" s="182"/>
      <c r="J532" s="182"/>
      <c r="K532" s="182"/>
      <c r="L532" s="182"/>
      <c r="M532" s="182"/>
      <c r="N532" s="182"/>
      <c r="O532" s="182"/>
      <c r="P532" s="182"/>
      <c r="Q532" s="182"/>
      <c r="R532" s="182"/>
      <c r="S532" s="182"/>
      <c r="T532" s="182"/>
      <c r="U532" s="176"/>
      <c r="V532" s="745"/>
      <c r="Z532" s="176"/>
      <c r="AA532" s="176"/>
      <c r="AB532" s="176"/>
      <c r="AC532" s="176"/>
      <c r="AD532" s="176"/>
      <c r="AE532" s="745"/>
      <c r="AI532" s="176"/>
      <c r="AJ532" s="182"/>
      <c r="AK532" s="182"/>
      <c r="AL532" s="182"/>
      <c r="AM532" s="182"/>
      <c r="AN532" s="182"/>
      <c r="AO532" s="182"/>
      <c r="AP532" s="182"/>
      <c r="AQ532" s="182"/>
      <c r="AR532" s="182"/>
      <c r="AS532" s="182"/>
    </row>
    <row r="533" ht="20.25" customHeight="1">
      <c r="A533" s="182"/>
      <c r="B533" s="182"/>
      <c r="C533" s="182"/>
      <c r="D533" s="182"/>
      <c r="E533" s="182"/>
      <c r="F533" s="182"/>
      <c r="G533" s="182"/>
      <c r="H533" s="182"/>
      <c r="I533" s="182"/>
      <c r="J533" s="182"/>
      <c r="K533" s="182"/>
      <c r="L533" s="182"/>
      <c r="M533" s="182"/>
      <c r="N533" s="182"/>
      <c r="O533" s="182"/>
      <c r="P533" s="182"/>
      <c r="Q533" s="182"/>
      <c r="R533" s="182"/>
      <c r="S533" s="182"/>
      <c r="T533" s="182"/>
      <c r="U533" s="176"/>
      <c r="Z533" s="176"/>
      <c r="AA533" s="176"/>
      <c r="AB533" s="176"/>
      <c r="AC533" s="176"/>
      <c r="AD533" s="176"/>
      <c r="AI533" s="176"/>
      <c r="AJ533" s="182"/>
      <c r="AK533" s="182"/>
      <c r="AL533" s="182"/>
      <c r="AM533" s="182"/>
      <c r="AN533" s="182"/>
      <c r="AO533" s="182"/>
      <c r="AP533" s="182"/>
      <c r="AQ533" s="182"/>
      <c r="AR533" s="182"/>
      <c r="AS533" s="182"/>
    </row>
    <row r="534" ht="20.25" customHeight="1">
      <c r="A534" s="182"/>
      <c r="B534" s="182"/>
      <c r="C534" s="182"/>
      <c r="D534" s="182"/>
      <c r="E534" s="182"/>
      <c r="F534" s="182"/>
      <c r="G534" s="182"/>
      <c r="H534" s="182"/>
      <c r="I534" s="182"/>
      <c r="J534" s="182"/>
      <c r="K534" s="182"/>
      <c r="L534" s="182"/>
      <c r="M534" s="182"/>
      <c r="N534" s="182"/>
      <c r="O534" s="182"/>
      <c r="P534" s="182"/>
      <c r="Q534" s="182"/>
      <c r="R534" s="182"/>
      <c r="S534" s="182"/>
      <c r="T534" s="182"/>
      <c r="U534" s="176"/>
      <c r="Z534" s="176"/>
      <c r="AA534" s="176"/>
      <c r="AB534" s="176"/>
      <c r="AC534" s="176"/>
      <c r="AD534" s="176"/>
      <c r="AI534" s="176"/>
      <c r="AJ534" s="182"/>
      <c r="AK534" s="182"/>
      <c r="AL534" s="182"/>
      <c r="AM534" s="182"/>
      <c r="AN534" s="182"/>
      <c r="AO534" s="182"/>
      <c r="AP534" s="182"/>
      <c r="AQ534" s="182"/>
      <c r="AR534" s="182"/>
      <c r="AS534" s="182"/>
    </row>
    <row r="535" ht="20.25" customHeight="1">
      <c r="A535" s="182"/>
      <c r="B535" s="182"/>
      <c r="C535" s="182"/>
      <c r="D535" s="182"/>
      <c r="E535" s="182"/>
      <c r="F535" s="182"/>
      <c r="G535" s="182"/>
      <c r="H535" s="182"/>
      <c r="I535" s="182"/>
      <c r="J535" s="182"/>
      <c r="K535" s="182"/>
      <c r="L535" s="182"/>
      <c r="M535" s="182"/>
      <c r="N535" s="182"/>
      <c r="O535" s="182"/>
      <c r="P535" s="182"/>
      <c r="Q535" s="182"/>
      <c r="R535" s="182"/>
      <c r="S535" s="182"/>
      <c r="T535" s="182"/>
      <c r="U535" s="176"/>
      <c r="Z535" s="176"/>
      <c r="AA535" s="176"/>
      <c r="AB535" s="176"/>
      <c r="AC535" s="176"/>
      <c r="AD535" s="176"/>
      <c r="AI535" s="176"/>
      <c r="AJ535" s="182"/>
      <c r="AK535" s="182"/>
      <c r="AL535" s="182"/>
      <c r="AM535" s="182"/>
      <c r="AN535" s="182"/>
      <c r="AO535" s="182"/>
      <c r="AP535" s="182"/>
      <c r="AQ535" s="182"/>
      <c r="AR535" s="182"/>
      <c r="AS535" s="182"/>
    </row>
    <row r="536" ht="20.25" customHeight="1">
      <c r="A536" s="182"/>
      <c r="B536" s="182"/>
      <c r="C536" s="182"/>
      <c r="D536" s="182"/>
      <c r="E536" s="182"/>
      <c r="F536" s="182"/>
      <c r="G536" s="182"/>
      <c r="H536" s="182"/>
      <c r="I536" s="182"/>
      <c r="J536" s="182"/>
      <c r="K536" s="182"/>
      <c r="L536" s="182"/>
      <c r="M536" s="182"/>
      <c r="N536" s="182"/>
      <c r="O536" s="182"/>
      <c r="P536" s="182"/>
      <c r="Q536" s="182"/>
      <c r="R536" s="182"/>
      <c r="S536" s="182"/>
      <c r="T536" s="182"/>
      <c r="U536" s="176"/>
      <c r="V536" s="746"/>
      <c r="AA536" s="708"/>
      <c r="AB536" s="708"/>
      <c r="AC536" s="708"/>
      <c r="AD536" s="708"/>
      <c r="AE536" s="726"/>
      <c r="AI536" s="708"/>
      <c r="AJ536" s="182"/>
      <c r="AK536" s="182"/>
      <c r="AL536" s="182"/>
      <c r="AM536" s="182"/>
      <c r="AN536" s="182"/>
      <c r="AO536" s="182"/>
      <c r="AP536" s="182"/>
      <c r="AQ536" s="182"/>
      <c r="AR536" s="182"/>
      <c r="AS536" s="182"/>
    </row>
    <row r="537" ht="20.25" customHeight="1">
      <c r="A537" s="182"/>
      <c r="B537" s="182"/>
      <c r="C537" s="182"/>
      <c r="D537" s="182"/>
      <c r="E537" s="182"/>
      <c r="F537" s="182"/>
      <c r="G537" s="182"/>
      <c r="H537" s="182"/>
      <c r="I537" s="182"/>
      <c r="J537" s="182"/>
      <c r="K537" s="182"/>
      <c r="L537" s="182"/>
      <c r="M537" s="182"/>
      <c r="N537" s="182"/>
      <c r="O537" s="182"/>
      <c r="P537" s="182"/>
      <c r="Q537" s="182"/>
      <c r="R537" s="182"/>
      <c r="S537" s="182"/>
      <c r="T537" s="182"/>
      <c r="U537" s="751"/>
      <c r="V537" s="753"/>
      <c r="AA537" s="751"/>
      <c r="AB537" s="751"/>
      <c r="AC537" s="751"/>
      <c r="AD537" s="751"/>
      <c r="AE537" s="753"/>
      <c r="AI537" s="774"/>
      <c r="AJ537" s="182"/>
      <c r="AK537" s="182"/>
      <c r="AL537" s="182"/>
      <c r="AM537" s="182"/>
      <c r="AN537" s="182"/>
      <c r="AO537" s="182"/>
      <c r="AP537" s="182"/>
      <c r="AQ537" s="182"/>
      <c r="AR537" s="182"/>
      <c r="AS537" s="182"/>
    </row>
    <row r="538" ht="20.25" customHeight="1">
      <c r="A538" s="182"/>
      <c r="B538" s="182"/>
      <c r="C538" s="182"/>
      <c r="D538" s="182"/>
      <c r="E538" s="182"/>
      <c r="F538" s="182"/>
      <c r="G538" s="182"/>
      <c r="H538" s="182"/>
      <c r="I538" s="182"/>
      <c r="J538" s="182"/>
      <c r="K538" s="182"/>
      <c r="L538" s="182"/>
      <c r="M538" s="182"/>
      <c r="N538" s="182"/>
      <c r="O538" s="182"/>
      <c r="P538" s="182"/>
      <c r="Q538" s="182"/>
      <c r="R538" s="182"/>
      <c r="S538" s="182"/>
      <c r="T538" s="182"/>
      <c r="U538" s="751"/>
      <c r="AA538" s="751"/>
      <c r="AB538" s="751"/>
      <c r="AC538" s="751"/>
      <c r="AD538" s="751"/>
      <c r="AI538" s="774"/>
      <c r="AJ538" s="182"/>
      <c r="AK538" s="182"/>
      <c r="AL538" s="182"/>
      <c r="AM538" s="182"/>
      <c r="AN538" s="182"/>
      <c r="AO538" s="182"/>
      <c r="AP538" s="182"/>
      <c r="AQ538" s="182"/>
      <c r="AR538" s="182"/>
      <c r="AS538" s="182"/>
    </row>
    <row r="539" ht="20.25" customHeight="1">
      <c r="A539" s="182"/>
      <c r="B539" s="182"/>
      <c r="C539" s="182"/>
      <c r="D539" s="182"/>
      <c r="E539" s="182"/>
      <c r="F539" s="182"/>
      <c r="G539" s="182"/>
      <c r="H539" s="182"/>
      <c r="I539" s="182"/>
      <c r="J539" s="182"/>
      <c r="K539" s="182"/>
      <c r="L539" s="182"/>
      <c r="M539" s="182"/>
      <c r="N539" s="182"/>
      <c r="O539" s="182"/>
      <c r="P539" s="182"/>
      <c r="Q539" s="182"/>
      <c r="R539" s="182"/>
      <c r="S539" s="182"/>
      <c r="T539" s="182"/>
      <c r="U539" s="176"/>
      <c r="V539" s="176"/>
      <c r="W539" s="176"/>
      <c r="X539" s="176"/>
      <c r="Y539" s="177"/>
      <c r="Z539" s="176"/>
      <c r="AA539" s="176"/>
      <c r="AB539" s="176"/>
      <c r="AC539" s="176"/>
      <c r="AD539" s="176"/>
      <c r="AE539" s="176"/>
      <c r="AF539" s="176"/>
      <c r="AG539" s="177"/>
      <c r="AH539" s="176"/>
      <c r="AI539" s="176"/>
      <c r="AJ539" s="182"/>
      <c r="AK539" s="182"/>
      <c r="AL539" s="182"/>
      <c r="AM539" s="182"/>
      <c r="AN539" s="182"/>
      <c r="AO539" s="182"/>
      <c r="AP539" s="182"/>
      <c r="AQ539" s="182"/>
      <c r="AR539" s="182"/>
      <c r="AS539" s="182"/>
    </row>
    <row r="540" ht="29.25" customHeight="1">
      <c r="A540" s="176"/>
      <c r="B540" s="176"/>
      <c r="C540" s="176"/>
      <c r="D540" s="176"/>
      <c r="E540" s="176"/>
      <c r="F540" s="177"/>
      <c r="G540" s="176"/>
      <c r="H540" s="176"/>
      <c r="I540" s="176"/>
      <c r="J540" s="176"/>
      <c r="K540" s="176"/>
      <c r="L540" s="176"/>
      <c r="M540" s="176"/>
      <c r="N540" s="177"/>
      <c r="O540" s="176"/>
      <c r="P540" s="176"/>
      <c r="Q540" s="176"/>
      <c r="R540" s="176"/>
      <c r="S540" s="176"/>
      <c r="T540" s="176"/>
      <c r="U540" s="176"/>
      <c r="V540" s="176"/>
      <c r="W540" s="176"/>
      <c r="X540" s="176"/>
      <c r="Y540" s="177"/>
      <c r="Z540" s="176"/>
      <c r="AA540" s="176"/>
      <c r="AB540" s="176"/>
      <c r="AC540" s="176"/>
      <c r="AD540" s="176"/>
      <c r="AE540" s="176"/>
      <c r="AF540" s="176"/>
      <c r="AG540" s="177"/>
      <c r="AH540" s="176"/>
      <c r="AI540" s="176"/>
      <c r="AJ540" s="176"/>
      <c r="AK540" s="176"/>
      <c r="AL540" s="176"/>
      <c r="AM540" s="176"/>
      <c r="AN540" s="176"/>
      <c r="AO540" s="176"/>
      <c r="AP540" s="176"/>
      <c r="AQ540" s="176"/>
      <c r="AR540" s="176"/>
      <c r="AS540" s="176"/>
    </row>
    <row r="541" ht="26.25" customHeight="1">
      <c r="A541" s="182"/>
      <c r="B541" s="182"/>
      <c r="C541" s="182"/>
      <c r="D541" s="182"/>
      <c r="E541" s="182"/>
      <c r="F541" s="182"/>
      <c r="G541" s="182"/>
      <c r="H541" s="182"/>
      <c r="I541" s="182"/>
      <c r="J541" s="182"/>
      <c r="K541" s="182"/>
      <c r="L541" s="182"/>
      <c r="M541" s="182"/>
      <c r="N541" s="182"/>
      <c r="O541" s="182"/>
      <c r="P541" s="182"/>
      <c r="Q541" s="182"/>
      <c r="R541" s="182"/>
      <c r="S541" s="182"/>
      <c r="T541" s="182"/>
      <c r="U541" s="176"/>
      <c r="V541" s="176"/>
      <c r="W541" s="176"/>
      <c r="X541" s="176"/>
      <c r="Y541" s="177"/>
      <c r="Z541" s="176"/>
      <c r="AA541" s="176"/>
      <c r="AB541" s="176"/>
      <c r="AC541" s="176"/>
      <c r="AD541" s="176"/>
      <c r="AE541" s="176"/>
      <c r="AF541" s="176"/>
      <c r="AG541" s="177"/>
      <c r="AH541" s="176"/>
      <c r="AI541" s="176"/>
      <c r="AJ541" s="182"/>
      <c r="AK541" s="182"/>
      <c r="AL541" s="182"/>
      <c r="AM541" s="182"/>
      <c r="AN541" s="182"/>
      <c r="AO541" s="182"/>
      <c r="AP541" s="182"/>
      <c r="AQ541" s="182"/>
      <c r="AR541" s="182"/>
      <c r="AS541" s="182"/>
    </row>
    <row r="542" ht="20.25" customHeight="1">
      <c r="A542" s="182"/>
      <c r="B542" s="182"/>
      <c r="C542" s="182"/>
      <c r="D542" s="182"/>
      <c r="E542" s="182"/>
      <c r="F542" s="182"/>
      <c r="G542" s="182"/>
      <c r="H542" s="182"/>
      <c r="I542" s="182"/>
      <c r="J542" s="182"/>
      <c r="K542" s="182"/>
      <c r="L542" s="182"/>
      <c r="M542" s="182"/>
      <c r="N542" s="182"/>
      <c r="O542" s="182"/>
      <c r="P542" s="182"/>
      <c r="Q542" s="182"/>
      <c r="R542" s="182"/>
      <c r="S542" s="182"/>
      <c r="T542" s="182"/>
      <c r="U542" s="764"/>
      <c r="AB542" s="730"/>
      <c r="AC542" s="176"/>
      <c r="AD542" s="765"/>
      <c r="AJ542" s="182"/>
      <c r="AK542" s="182"/>
      <c r="AL542" s="182"/>
      <c r="AM542" s="182"/>
      <c r="AN542" s="182"/>
      <c r="AO542" s="182"/>
      <c r="AP542" s="182"/>
      <c r="AQ542" s="182"/>
      <c r="AR542" s="182"/>
      <c r="AS542" s="182"/>
    </row>
    <row r="543" ht="20.25" customHeight="1">
      <c r="A543" s="182"/>
      <c r="B543" s="182"/>
      <c r="C543" s="182"/>
      <c r="D543" s="182"/>
      <c r="E543" s="182"/>
      <c r="F543" s="182"/>
      <c r="G543" s="182"/>
      <c r="H543" s="182"/>
      <c r="I543" s="182"/>
      <c r="J543" s="182"/>
      <c r="K543" s="182"/>
      <c r="L543" s="182"/>
      <c r="M543" s="182"/>
      <c r="N543" s="182"/>
      <c r="O543" s="182"/>
      <c r="P543" s="182"/>
      <c r="Q543" s="182"/>
      <c r="R543" s="182"/>
      <c r="S543" s="182"/>
      <c r="T543" s="182"/>
      <c r="AB543" s="176"/>
      <c r="AC543" s="176"/>
      <c r="AJ543" s="182"/>
      <c r="AK543" s="182"/>
      <c r="AL543" s="182"/>
      <c r="AM543" s="182"/>
      <c r="AN543" s="182"/>
      <c r="AO543" s="182"/>
      <c r="AP543" s="182"/>
      <c r="AQ543" s="182"/>
      <c r="AR543" s="182"/>
      <c r="AS543" s="182"/>
    </row>
    <row r="544" ht="20.25" customHeight="1">
      <c r="A544" s="182"/>
      <c r="B544" s="182"/>
      <c r="C544" s="182"/>
      <c r="D544" s="182"/>
      <c r="E544" s="182"/>
      <c r="F544" s="182"/>
      <c r="G544" s="182"/>
      <c r="H544" s="182"/>
      <c r="I544" s="182"/>
      <c r="J544" s="182"/>
      <c r="K544" s="182"/>
      <c r="L544" s="182"/>
      <c r="M544" s="182"/>
      <c r="N544" s="182"/>
      <c r="O544" s="182"/>
      <c r="P544" s="182"/>
      <c r="Q544" s="182"/>
      <c r="R544" s="182"/>
      <c r="S544" s="182"/>
      <c r="T544" s="182"/>
      <c r="U544" s="176"/>
      <c r="V544" s="176"/>
      <c r="W544" s="766"/>
      <c r="Y544" s="726"/>
      <c r="AA544" s="176"/>
      <c r="AB544" s="176"/>
      <c r="AC544" s="176"/>
      <c r="AD544" s="176"/>
      <c r="AE544" s="766"/>
      <c r="AG544" s="726"/>
      <c r="AI544" s="176"/>
      <c r="AJ544" s="182"/>
      <c r="AK544" s="182"/>
      <c r="AL544" s="182"/>
      <c r="AM544" s="182"/>
      <c r="AN544" s="182"/>
      <c r="AO544" s="182"/>
      <c r="AP544" s="182"/>
      <c r="AQ544" s="182"/>
      <c r="AR544" s="182"/>
      <c r="AS544" s="182"/>
    </row>
    <row r="545" ht="20.25" customHeight="1">
      <c r="A545" s="176"/>
      <c r="B545" s="176"/>
      <c r="C545" s="176"/>
      <c r="D545" s="176"/>
      <c r="E545" s="176"/>
      <c r="F545" s="177"/>
      <c r="G545" s="176"/>
      <c r="H545" s="176"/>
      <c r="I545" s="176"/>
      <c r="J545" s="176"/>
      <c r="K545" s="176"/>
      <c r="L545" s="176"/>
      <c r="M545" s="176"/>
      <c r="N545" s="177"/>
      <c r="O545" s="176"/>
      <c r="P545" s="176"/>
      <c r="Q545" s="176"/>
      <c r="R545" s="176"/>
      <c r="S545" s="176"/>
      <c r="T545" s="176"/>
      <c r="U545" s="176"/>
      <c r="V545" s="176"/>
      <c r="W545" s="176"/>
      <c r="X545" s="176"/>
      <c r="Y545" s="177"/>
      <c r="Z545" s="176"/>
      <c r="AA545" s="176"/>
      <c r="AB545" s="176"/>
      <c r="AC545" s="176"/>
      <c r="AD545" s="176"/>
      <c r="AE545" s="176"/>
      <c r="AF545" s="176"/>
      <c r="AG545" s="177"/>
      <c r="AH545" s="176"/>
      <c r="AI545" s="176"/>
      <c r="AJ545" s="176"/>
      <c r="AK545" s="176"/>
      <c r="AL545" s="176"/>
      <c r="AM545" s="176"/>
      <c r="AN545" s="176"/>
      <c r="AO545" s="176"/>
      <c r="AP545" s="176"/>
      <c r="AQ545" s="176"/>
      <c r="AR545" s="176"/>
      <c r="AS545" s="176"/>
    </row>
    <row r="546" ht="20.25" customHeight="1">
      <c r="A546" s="176"/>
      <c r="B546" s="176"/>
      <c r="C546" s="176"/>
      <c r="D546" s="176"/>
      <c r="E546" s="176"/>
      <c r="F546" s="177"/>
      <c r="G546" s="176"/>
      <c r="H546" s="176"/>
      <c r="I546" s="176"/>
      <c r="J546" s="176"/>
      <c r="K546" s="176"/>
      <c r="L546" s="176"/>
      <c r="M546" s="176"/>
      <c r="N546" s="177"/>
      <c r="O546" s="176"/>
      <c r="P546" s="176"/>
      <c r="Q546" s="176"/>
      <c r="R546" s="176"/>
      <c r="S546" s="176"/>
      <c r="T546" s="176"/>
      <c r="U546" s="176"/>
      <c r="V546" s="176"/>
      <c r="W546" s="176"/>
      <c r="X546" s="176"/>
      <c r="Y546" s="177"/>
      <c r="Z546" s="176"/>
      <c r="AA546" s="176"/>
      <c r="AB546" s="176"/>
      <c r="AC546" s="176"/>
      <c r="AD546" s="176"/>
      <c r="AE546" s="176"/>
      <c r="AF546" s="176"/>
      <c r="AG546" s="177"/>
      <c r="AH546" s="176"/>
      <c r="AI546" s="176"/>
      <c r="AJ546" s="176"/>
      <c r="AK546" s="176"/>
      <c r="AL546" s="176"/>
      <c r="AM546" s="176"/>
      <c r="AN546" s="176"/>
      <c r="AO546" s="176"/>
      <c r="AP546" s="176"/>
      <c r="AQ546" s="176"/>
      <c r="AR546" s="176"/>
      <c r="AS546" s="176"/>
    </row>
    <row r="547" ht="20.25" customHeight="1">
      <c r="A547" s="176"/>
      <c r="B547" s="176"/>
      <c r="C547" s="176"/>
      <c r="D547" s="176"/>
      <c r="E547" s="176"/>
      <c r="F547" s="177"/>
      <c r="G547" s="176"/>
      <c r="H547" s="176"/>
      <c r="I547" s="176"/>
      <c r="J547" s="176"/>
      <c r="K547" s="176"/>
      <c r="L547" s="176"/>
      <c r="M547" s="176"/>
      <c r="N547" s="177"/>
      <c r="O547" s="176"/>
      <c r="P547" s="176"/>
      <c r="Q547" s="176"/>
      <c r="R547" s="176"/>
      <c r="S547" s="176"/>
      <c r="T547" s="176"/>
      <c r="U547" s="176"/>
      <c r="V547" s="176"/>
      <c r="W547" s="176"/>
      <c r="X547" s="176"/>
      <c r="Y547" s="177"/>
      <c r="Z547" s="176"/>
      <c r="AA547" s="176"/>
      <c r="AB547" s="176"/>
      <c r="AC547" s="176"/>
      <c r="AD547" s="176"/>
      <c r="AE547" s="176"/>
      <c r="AF547" s="176"/>
      <c r="AG547" s="177"/>
      <c r="AH547" s="176"/>
      <c r="AI547" s="176"/>
      <c r="AJ547" s="176"/>
      <c r="AK547" s="176"/>
      <c r="AL547" s="176"/>
      <c r="AM547" s="176"/>
      <c r="AN547" s="176"/>
      <c r="AO547" s="176"/>
      <c r="AP547" s="176"/>
      <c r="AQ547" s="176"/>
      <c r="AR547" s="176"/>
      <c r="AS547" s="176"/>
    </row>
    <row r="548" ht="20.25" customHeight="1">
      <c r="A548" s="182"/>
      <c r="B548" s="182"/>
      <c r="C548" s="182"/>
      <c r="D548" s="182"/>
      <c r="E548" s="182"/>
      <c r="F548" s="182"/>
      <c r="G548" s="182"/>
      <c r="H548" s="182"/>
      <c r="I548" s="182"/>
      <c r="J548" s="182"/>
      <c r="K548" s="182"/>
      <c r="L548" s="182"/>
      <c r="M548" s="182"/>
      <c r="N548" s="182"/>
      <c r="O548" s="182"/>
      <c r="P548" s="182"/>
      <c r="Q548" s="182"/>
      <c r="R548" s="182"/>
      <c r="S548" s="182"/>
      <c r="T548" s="182"/>
      <c r="U548" s="176"/>
      <c r="V548" s="176"/>
      <c r="W548" s="767"/>
      <c r="X548" s="768"/>
      <c r="Y548" s="769"/>
      <c r="Z548" s="176"/>
      <c r="AA548" s="176"/>
      <c r="AB548" s="176"/>
      <c r="AC548" s="176"/>
      <c r="AD548" s="176"/>
      <c r="AE548" s="770"/>
      <c r="AF548" s="771"/>
      <c r="AG548" s="726"/>
      <c r="AI548" s="772"/>
      <c r="AJ548" s="182"/>
      <c r="AK548" s="182"/>
      <c r="AL548" s="182"/>
      <c r="AM548" s="182"/>
      <c r="AN548" s="182"/>
      <c r="AO548" s="182"/>
      <c r="AP548" s="182"/>
      <c r="AQ548" s="182"/>
      <c r="AR548" s="182"/>
      <c r="AS548" s="182"/>
    </row>
    <row r="549" ht="20.25" customHeight="1">
      <c r="A549" s="182"/>
      <c r="B549" s="182"/>
      <c r="C549" s="182"/>
      <c r="D549" s="182"/>
      <c r="E549" s="182"/>
      <c r="F549" s="182"/>
      <c r="G549" s="182"/>
      <c r="H549" s="182"/>
      <c r="I549" s="182"/>
      <c r="J549" s="182"/>
      <c r="K549" s="182"/>
      <c r="L549" s="182"/>
      <c r="M549" s="182"/>
      <c r="N549" s="182"/>
      <c r="O549" s="182"/>
      <c r="P549" s="182"/>
      <c r="Q549" s="182"/>
      <c r="R549" s="182"/>
      <c r="S549" s="182"/>
      <c r="T549" s="182"/>
      <c r="U549" s="176"/>
      <c r="V549" s="176"/>
      <c r="W549" s="767"/>
      <c r="X549" s="773"/>
      <c r="Y549" s="769"/>
      <c r="Z549" s="176"/>
      <c r="AA549" s="176"/>
      <c r="AB549" s="176"/>
      <c r="AC549" s="176"/>
      <c r="AD549" s="176"/>
      <c r="AE549" s="176"/>
      <c r="AF549" s="176"/>
      <c r="AG549" s="177"/>
      <c r="AH549" s="176"/>
      <c r="AI549" s="176"/>
      <c r="AJ549" s="182"/>
      <c r="AK549" s="182"/>
      <c r="AL549" s="182"/>
      <c r="AM549" s="182"/>
      <c r="AN549" s="182"/>
      <c r="AO549" s="182"/>
      <c r="AP549" s="182"/>
      <c r="AQ549" s="182"/>
      <c r="AR549" s="182"/>
      <c r="AS549" s="182"/>
    </row>
    <row r="550" ht="20.25" customHeight="1">
      <c r="A550" s="182"/>
      <c r="B550" s="182"/>
      <c r="C550" s="182"/>
      <c r="D550" s="182"/>
      <c r="E550" s="182"/>
      <c r="F550" s="182"/>
      <c r="G550" s="182"/>
      <c r="H550" s="182"/>
      <c r="I550" s="182"/>
      <c r="J550" s="182"/>
      <c r="K550" s="182"/>
      <c r="L550" s="182"/>
      <c r="M550" s="182"/>
      <c r="N550" s="182"/>
      <c r="O550" s="182"/>
      <c r="P550" s="182"/>
      <c r="Q550" s="182"/>
      <c r="R550" s="182"/>
      <c r="S550" s="182"/>
      <c r="T550" s="182"/>
      <c r="U550" s="176"/>
      <c r="V550" s="745"/>
      <c r="Z550" s="176"/>
      <c r="AA550" s="176"/>
      <c r="AB550" s="176"/>
      <c r="AC550" s="176"/>
      <c r="AD550" s="176"/>
      <c r="AE550" s="745"/>
      <c r="AI550" s="176"/>
      <c r="AJ550" s="182"/>
      <c r="AK550" s="182"/>
      <c r="AL550" s="182"/>
      <c r="AM550" s="182"/>
      <c r="AN550" s="182"/>
      <c r="AO550" s="182"/>
      <c r="AP550" s="182"/>
      <c r="AQ550" s="182"/>
      <c r="AR550" s="182"/>
      <c r="AS550" s="182"/>
    </row>
    <row r="551" ht="20.25" customHeight="1">
      <c r="A551" s="182"/>
      <c r="B551" s="182"/>
      <c r="C551" s="182"/>
      <c r="D551" s="182"/>
      <c r="E551" s="182"/>
      <c r="F551" s="182"/>
      <c r="G551" s="182"/>
      <c r="H551" s="182"/>
      <c r="I551" s="182"/>
      <c r="J551" s="182"/>
      <c r="K551" s="182"/>
      <c r="L551" s="182"/>
      <c r="M551" s="182"/>
      <c r="N551" s="182"/>
      <c r="O551" s="182"/>
      <c r="P551" s="182"/>
      <c r="Q551" s="182"/>
      <c r="R551" s="182"/>
      <c r="S551" s="182"/>
      <c r="T551" s="182"/>
      <c r="U551" s="176"/>
      <c r="Z551" s="176"/>
      <c r="AA551" s="176"/>
      <c r="AB551" s="176"/>
      <c r="AC551" s="176"/>
      <c r="AD551" s="176"/>
      <c r="AI551" s="176"/>
      <c r="AJ551" s="182"/>
      <c r="AK551" s="182"/>
      <c r="AL551" s="182"/>
      <c r="AM551" s="182"/>
      <c r="AN551" s="182"/>
      <c r="AO551" s="182"/>
      <c r="AP551" s="182"/>
      <c r="AQ551" s="182"/>
      <c r="AR551" s="182"/>
      <c r="AS551" s="182"/>
    </row>
    <row r="552" ht="20.25" customHeight="1">
      <c r="A552" s="182"/>
      <c r="B552" s="182"/>
      <c r="C552" s="182"/>
      <c r="D552" s="182"/>
      <c r="E552" s="182"/>
      <c r="F552" s="182"/>
      <c r="G552" s="182"/>
      <c r="H552" s="182"/>
      <c r="I552" s="182"/>
      <c r="J552" s="182"/>
      <c r="K552" s="182"/>
      <c r="L552" s="182"/>
      <c r="M552" s="182"/>
      <c r="N552" s="182"/>
      <c r="O552" s="182"/>
      <c r="P552" s="182"/>
      <c r="Q552" s="182"/>
      <c r="R552" s="182"/>
      <c r="S552" s="182"/>
      <c r="T552" s="182"/>
      <c r="U552" s="176"/>
      <c r="Z552" s="176"/>
      <c r="AA552" s="176"/>
      <c r="AB552" s="176"/>
      <c r="AC552" s="176"/>
      <c r="AD552" s="176"/>
      <c r="AI552" s="176"/>
      <c r="AJ552" s="182"/>
      <c r="AK552" s="182"/>
      <c r="AL552" s="182"/>
      <c r="AM552" s="182"/>
      <c r="AN552" s="182"/>
      <c r="AO552" s="182"/>
      <c r="AP552" s="182"/>
      <c r="AQ552" s="182"/>
      <c r="AR552" s="182"/>
      <c r="AS552" s="182"/>
    </row>
    <row r="553" ht="20.25" customHeight="1">
      <c r="A553" s="182"/>
      <c r="B553" s="182"/>
      <c r="C553" s="182"/>
      <c r="D553" s="182"/>
      <c r="E553" s="182"/>
      <c r="F553" s="182"/>
      <c r="G553" s="182"/>
      <c r="H553" s="182"/>
      <c r="I553" s="182"/>
      <c r="J553" s="182"/>
      <c r="K553" s="182"/>
      <c r="L553" s="182"/>
      <c r="M553" s="182"/>
      <c r="N553" s="182"/>
      <c r="O553" s="182"/>
      <c r="P553" s="182"/>
      <c r="Q553" s="182"/>
      <c r="R553" s="182"/>
      <c r="S553" s="182"/>
      <c r="T553" s="182"/>
      <c r="U553" s="176"/>
      <c r="Z553" s="176"/>
      <c r="AA553" s="176"/>
      <c r="AB553" s="176"/>
      <c r="AC553" s="176"/>
      <c r="AD553" s="176"/>
      <c r="AI553" s="176"/>
      <c r="AJ553" s="182"/>
      <c r="AK553" s="182"/>
      <c r="AL553" s="182"/>
      <c r="AM553" s="182"/>
      <c r="AN553" s="182"/>
      <c r="AO553" s="182"/>
      <c r="AP553" s="182"/>
      <c r="AQ553" s="182"/>
      <c r="AR553" s="182"/>
      <c r="AS553" s="182"/>
    </row>
    <row r="554" ht="20.25" customHeight="1">
      <c r="A554" s="182"/>
      <c r="B554" s="182"/>
      <c r="C554" s="182"/>
      <c r="D554" s="182"/>
      <c r="E554" s="182"/>
      <c r="F554" s="182"/>
      <c r="G554" s="182"/>
      <c r="H554" s="182"/>
      <c r="I554" s="182"/>
      <c r="J554" s="182"/>
      <c r="K554" s="182"/>
      <c r="L554" s="182"/>
      <c r="M554" s="182"/>
      <c r="N554" s="182"/>
      <c r="O554" s="182"/>
      <c r="P554" s="182"/>
      <c r="Q554" s="182"/>
      <c r="R554" s="182"/>
      <c r="S554" s="182"/>
      <c r="T554" s="182"/>
      <c r="U554" s="176"/>
      <c r="V554" s="746"/>
      <c r="AA554" s="708"/>
      <c r="AB554" s="708"/>
      <c r="AC554" s="708"/>
      <c r="AD554" s="708"/>
      <c r="AE554" s="726"/>
      <c r="AI554" s="708"/>
      <c r="AJ554" s="182"/>
      <c r="AK554" s="182"/>
      <c r="AL554" s="182"/>
      <c r="AM554" s="182"/>
      <c r="AN554" s="182"/>
      <c r="AO554" s="182"/>
      <c r="AP554" s="182"/>
      <c r="AQ554" s="182"/>
      <c r="AR554" s="182"/>
      <c r="AS554" s="182"/>
    </row>
    <row r="555" ht="20.25" customHeight="1">
      <c r="A555" s="182"/>
      <c r="B555" s="182"/>
      <c r="C555" s="182"/>
      <c r="D555" s="182"/>
      <c r="E555" s="182"/>
      <c r="F555" s="182"/>
      <c r="G555" s="182"/>
      <c r="H555" s="182"/>
      <c r="I555" s="182"/>
      <c r="J555" s="182"/>
      <c r="K555" s="182"/>
      <c r="L555" s="182"/>
      <c r="M555" s="182"/>
      <c r="N555" s="182"/>
      <c r="O555" s="182"/>
      <c r="P555" s="182"/>
      <c r="Q555" s="182"/>
      <c r="R555" s="182"/>
      <c r="S555" s="182"/>
      <c r="T555" s="182"/>
      <c r="U555" s="751"/>
      <c r="V555" s="753"/>
      <c r="AA555" s="751"/>
      <c r="AB555" s="751"/>
      <c r="AC555" s="751"/>
      <c r="AD555" s="751"/>
      <c r="AE555" s="753"/>
      <c r="AI555" s="774"/>
      <c r="AJ555" s="182"/>
      <c r="AK555" s="182"/>
      <c r="AL555" s="182"/>
      <c r="AM555" s="182"/>
      <c r="AN555" s="182"/>
      <c r="AO555" s="182"/>
      <c r="AP555" s="182"/>
      <c r="AQ555" s="182"/>
      <c r="AR555" s="182"/>
      <c r="AS555" s="182"/>
    </row>
    <row r="556" ht="20.25" customHeight="1">
      <c r="A556" s="182"/>
      <c r="B556" s="182"/>
      <c r="C556" s="182"/>
      <c r="D556" s="182"/>
      <c r="E556" s="182"/>
      <c r="F556" s="182"/>
      <c r="G556" s="182"/>
      <c r="H556" s="182"/>
      <c r="I556" s="182"/>
      <c r="J556" s="182"/>
      <c r="K556" s="182"/>
      <c r="L556" s="182"/>
      <c r="M556" s="182"/>
      <c r="N556" s="182"/>
      <c r="O556" s="182"/>
      <c r="P556" s="182"/>
      <c r="Q556" s="182"/>
      <c r="R556" s="182"/>
      <c r="S556" s="182"/>
      <c r="T556" s="182"/>
      <c r="U556" s="751"/>
      <c r="AA556" s="751"/>
      <c r="AB556" s="751"/>
      <c r="AC556" s="751"/>
      <c r="AD556" s="751"/>
      <c r="AI556" s="774"/>
      <c r="AJ556" s="182"/>
      <c r="AK556" s="182"/>
      <c r="AL556" s="182"/>
      <c r="AM556" s="182"/>
      <c r="AN556" s="182"/>
      <c r="AO556" s="182"/>
      <c r="AP556" s="182"/>
      <c r="AQ556" s="182"/>
      <c r="AR556" s="182"/>
      <c r="AS556" s="182"/>
    </row>
    <row r="557" ht="20.25" customHeight="1">
      <c r="A557" s="182"/>
      <c r="B557" s="182"/>
      <c r="C557" s="182"/>
      <c r="D557" s="182"/>
      <c r="E557" s="182"/>
      <c r="F557" s="182"/>
      <c r="G557" s="182"/>
      <c r="H557" s="182"/>
      <c r="I557" s="182"/>
      <c r="J557" s="182"/>
      <c r="K557" s="182"/>
      <c r="L557" s="182"/>
      <c r="M557" s="182"/>
      <c r="N557" s="182"/>
      <c r="O557" s="182"/>
      <c r="P557" s="182"/>
      <c r="Q557" s="182"/>
      <c r="R557" s="182"/>
      <c r="S557" s="182"/>
      <c r="T557" s="182"/>
      <c r="U557" s="176"/>
      <c r="V557" s="176"/>
      <c r="W557" s="176"/>
      <c r="X557" s="176"/>
      <c r="Y557" s="177"/>
      <c r="Z557" s="176"/>
      <c r="AA557" s="176"/>
      <c r="AB557" s="176"/>
      <c r="AC557" s="176"/>
      <c r="AD557" s="176"/>
      <c r="AE557" s="176"/>
      <c r="AF557" s="176"/>
      <c r="AG557" s="177"/>
      <c r="AH557" s="176"/>
      <c r="AI557" s="176"/>
      <c r="AJ557" s="182"/>
      <c r="AK557" s="182"/>
      <c r="AL557" s="182"/>
      <c r="AM557" s="182"/>
      <c r="AN557" s="182"/>
      <c r="AO557" s="182"/>
      <c r="AP557" s="182"/>
      <c r="AQ557" s="182"/>
      <c r="AR557" s="182"/>
      <c r="AS557" s="182"/>
    </row>
    <row r="558" ht="28.5" customHeight="1">
      <c r="A558" s="182"/>
      <c r="B558" s="182"/>
      <c r="C558" s="182"/>
      <c r="D558" s="182"/>
      <c r="E558" s="182"/>
      <c r="F558" s="182"/>
      <c r="G558" s="182"/>
      <c r="H558" s="182"/>
      <c r="I558" s="182"/>
      <c r="J558" s="182"/>
      <c r="K558" s="182"/>
      <c r="L558" s="182"/>
      <c r="M558" s="182"/>
      <c r="N558" s="182"/>
      <c r="O558" s="182"/>
      <c r="P558" s="182"/>
      <c r="Q558" s="182"/>
      <c r="R558" s="182"/>
      <c r="S558" s="182"/>
      <c r="T558" s="182"/>
      <c r="U558" s="176"/>
      <c r="V558" s="176"/>
      <c r="W558" s="176"/>
      <c r="X558" s="176"/>
      <c r="Y558" s="177"/>
      <c r="Z558" s="176"/>
      <c r="AA558" s="176"/>
      <c r="AB558" s="176"/>
      <c r="AC558" s="176"/>
      <c r="AD558" s="176"/>
      <c r="AE558" s="176"/>
      <c r="AF558" s="176"/>
      <c r="AG558" s="177"/>
      <c r="AH558" s="176"/>
      <c r="AI558" s="176"/>
      <c r="AJ558" s="182"/>
      <c r="AK558" s="182"/>
      <c r="AL558" s="182"/>
      <c r="AM558" s="182"/>
      <c r="AN558" s="182"/>
      <c r="AO558" s="182"/>
      <c r="AP558" s="182"/>
      <c r="AQ558" s="182"/>
      <c r="AR558" s="182"/>
      <c r="AS558" s="182"/>
    </row>
    <row r="559" ht="28.5" customHeight="1">
      <c r="A559" s="182"/>
      <c r="B559" s="182"/>
      <c r="C559" s="182"/>
      <c r="D559" s="182"/>
      <c r="E559" s="182"/>
      <c r="F559" s="182"/>
      <c r="G559" s="182"/>
      <c r="H559" s="182"/>
      <c r="I559" s="182"/>
      <c r="J559" s="182"/>
      <c r="K559" s="182"/>
      <c r="L559" s="182"/>
      <c r="M559" s="182"/>
      <c r="N559" s="182"/>
      <c r="O559" s="182"/>
      <c r="P559" s="182"/>
      <c r="Q559" s="182"/>
      <c r="R559" s="182"/>
      <c r="S559" s="182"/>
      <c r="T559" s="182"/>
      <c r="U559" s="176"/>
      <c r="V559" s="176"/>
      <c r="W559" s="176"/>
      <c r="X559" s="176"/>
      <c r="Y559" s="177"/>
      <c r="Z559" s="176"/>
      <c r="AA559" s="176"/>
      <c r="AB559" s="176"/>
      <c r="AC559" s="176"/>
      <c r="AD559" s="176"/>
      <c r="AE559" s="176"/>
      <c r="AF559" s="176"/>
      <c r="AG559" s="177"/>
      <c r="AH559" s="176"/>
      <c r="AI559" s="176"/>
      <c r="AJ559" s="182"/>
      <c r="AK559" s="182"/>
      <c r="AL559" s="182"/>
      <c r="AM559" s="182"/>
      <c r="AN559" s="182"/>
      <c r="AO559" s="182"/>
      <c r="AP559" s="182"/>
      <c r="AQ559" s="182"/>
      <c r="AR559" s="182"/>
      <c r="AS559" s="182"/>
    </row>
    <row r="560" ht="20.25" customHeight="1">
      <c r="A560" s="182"/>
      <c r="B560" s="182"/>
      <c r="C560" s="182"/>
      <c r="D560" s="182"/>
      <c r="E560" s="182"/>
      <c r="F560" s="182"/>
      <c r="G560" s="182"/>
      <c r="H560" s="182"/>
      <c r="I560" s="182"/>
      <c r="J560" s="182"/>
      <c r="K560" s="182"/>
      <c r="L560" s="182"/>
      <c r="M560" s="182"/>
      <c r="N560" s="182"/>
      <c r="O560" s="182"/>
      <c r="P560" s="182"/>
      <c r="Q560" s="182"/>
      <c r="R560" s="182"/>
      <c r="S560" s="182"/>
      <c r="T560" s="182"/>
      <c r="U560" s="764"/>
      <c r="AB560" s="730"/>
      <c r="AC560" s="176"/>
      <c r="AD560" s="765"/>
      <c r="AJ560" s="182"/>
      <c r="AK560" s="182"/>
      <c r="AL560" s="182"/>
      <c r="AM560" s="182"/>
      <c r="AN560" s="182"/>
      <c r="AO560" s="182"/>
      <c r="AP560" s="182"/>
      <c r="AQ560" s="182"/>
      <c r="AR560" s="182"/>
      <c r="AS560" s="182"/>
    </row>
    <row r="561" ht="20.25" customHeight="1">
      <c r="A561" s="182"/>
      <c r="B561" s="182"/>
      <c r="C561" s="182"/>
      <c r="D561" s="182"/>
      <c r="E561" s="182"/>
      <c r="F561" s="182"/>
      <c r="G561" s="182"/>
      <c r="H561" s="182"/>
      <c r="I561" s="182"/>
      <c r="J561" s="182"/>
      <c r="K561" s="182"/>
      <c r="L561" s="182"/>
      <c r="M561" s="182"/>
      <c r="N561" s="182"/>
      <c r="O561" s="182"/>
      <c r="P561" s="182"/>
      <c r="Q561" s="182"/>
      <c r="R561" s="182"/>
      <c r="S561" s="182"/>
      <c r="T561" s="182"/>
      <c r="AB561" s="176"/>
      <c r="AC561" s="176"/>
      <c r="AJ561" s="182"/>
      <c r="AK561" s="182"/>
      <c r="AL561" s="182"/>
      <c r="AM561" s="182"/>
      <c r="AN561" s="182"/>
      <c r="AO561" s="182"/>
      <c r="AP561" s="182"/>
      <c r="AQ561" s="182"/>
      <c r="AR561" s="182"/>
      <c r="AS561" s="182"/>
    </row>
    <row r="562" ht="20.25" customHeight="1">
      <c r="A562" s="182"/>
      <c r="B562" s="182"/>
      <c r="C562" s="182"/>
      <c r="D562" s="182"/>
      <c r="E562" s="182"/>
      <c r="F562" s="182"/>
      <c r="G562" s="182"/>
      <c r="H562" s="182"/>
      <c r="I562" s="182"/>
      <c r="J562" s="182"/>
      <c r="K562" s="182"/>
      <c r="L562" s="182"/>
      <c r="M562" s="182"/>
      <c r="N562" s="182"/>
      <c r="O562" s="182"/>
      <c r="P562" s="182"/>
      <c r="Q562" s="182"/>
      <c r="R562" s="182"/>
      <c r="S562" s="182"/>
      <c r="T562" s="182"/>
      <c r="U562" s="176"/>
      <c r="V562" s="176"/>
      <c r="W562" s="766"/>
      <c r="Y562" s="726"/>
      <c r="AA562" s="176"/>
      <c r="AB562" s="176"/>
      <c r="AC562" s="176"/>
      <c r="AD562" s="176"/>
      <c r="AE562" s="766"/>
      <c r="AG562" s="726"/>
      <c r="AI562" s="176"/>
      <c r="AJ562" s="182"/>
      <c r="AK562" s="182"/>
      <c r="AL562" s="182"/>
      <c r="AM562" s="182"/>
      <c r="AN562" s="182"/>
      <c r="AO562" s="182"/>
      <c r="AP562" s="182"/>
      <c r="AQ562" s="182"/>
      <c r="AR562" s="182"/>
      <c r="AS562" s="182"/>
    </row>
    <row r="563" ht="20.25" customHeight="1">
      <c r="A563" s="182"/>
      <c r="B563" s="182"/>
      <c r="C563" s="182"/>
      <c r="D563" s="182"/>
      <c r="E563" s="182"/>
      <c r="F563" s="182"/>
      <c r="G563" s="182"/>
      <c r="H563" s="182"/>
      <c r="I563" s="182"/>
      <c r="J563" s="182"/>
      <c r="K563" s="182"/>
      <c r="L563" s="182"/>
      <c r="M563" s="182"/>
      <c r="N563" s="182"/>
      <c r="O563" s="182"/>
      <c r="P563" s="182"/>
      <c r="Q563" s="182"/>
      <c r="R563" s="182"/>
      <c r="S563" s="182"/>
      <c r="T563" s="182"/>
      <c r="U563" s="176"/>
      <c r="V563" s="176"/>
      <c r="W563" s="176"/>
      <c r="X563" s="176"/>
      <c r="Y563" s="177"/>
      <c r="Z563" s="176"/>
      <c r="AA563" s="176"/>
      <c r="AB563" s="176"/>
      <c r="AC563" s="176"/>
      <c r="AD563" s="176"/>
      <c r="AE563" s="176"/>
      <c r="AF563" s="176"/>
      <c r="AG563" s="177"/>
      <c r="AH563" s="176"/>
      <c r="AI563" s="176"/>
      <c r="AJ563" s="182"/>
      <c r="AK563" s="182"/>
      <c r="AL563" s="182"/>
      <c r="AM563" s="182"/>
      <c r="AN563" s="182"/>
      <c r="AO563" s="182"/>
      <c r="AP563" s="182"/>
      <c r="AQ563" s="182"/>
      <c r="AR563" s="182"/>
      <c r="AS563" s="182"/>
    </row>
    <row r="564" ht="20.25" customHeight="1">
      <c r="A564" s="182"/>
      <c r="B564" s="182"/>
      <c r="C564" s="182"/>
      <c r="D564" s="182"/>
      <c r="E564" s="182"/>
      <c r="F564" s="182"/>
      <c r="G564" s="182"/>
      <c r="H564" s="182"/>
      <c r="I564" s="182"/>
      <c r="J564" s="182"/>
      <c r="K564" s="182"/>
      <c r="L564" s="182"/>
      <c r="M564" s="182"/>
      <c r="N564" s="182"/>
      <c r="O564" s="182"/>
      <c r="P564" s="182"/>
      <c r="Q564" s="182"/>
      <c r="R564" s="182"/>
      <c r="S564" s="182"/>
      <c r="T564" s="182"/>
      <c r="U564" s="176"/>
      <c r="V564" s="176"/>
      <c r="W564" s="767"/>
      <c r="X564" s="768"/>
      <c r="Y564" s="769"/>
      <c r="Z564" s="176"/>
      <c r="AA564" s="176"/>
      <c r="AB564" s="176"/>
      <c r="AC564" s="176"/>
      <c r="AD564" s="176"/>
      <c r="AE564" s="176"/>
      <c r="AF564" s="176"/>
      <c r="AG564" s="177"/>
      <c r="AH564" s="176"/>
      <c r="AI564" s="176"/>
      <c r="AJ564" s="182"/>
      <c r="AK564" s="182"/>
      <c r="AL564" s="182"/>
      <c r="AM564" s="182"/>
      <c r="AN564" s="182"/>
      <c r="AO564" s="182"/>
      <c r="AP564" s="182"/>
      <c r="AQ564" s="182"/>
      <c r="AR564" s="182"/>
      <c r="AS564" s="182"/>
    </row>
    <row r="565" ht="20.25" customHeight="1">
      <c r="A565" s="182"/>
      <c r="B565" s="182"/>
      <c r="C565" s="182"/>
      <c r="D565" s="182"/>
      <c r="E565" s="182"/>
      <c r="F565" s="182"/>
      <c r="G565" s="182"/>
      <c r="H565" s="182"/>
      <c r="I565" s="182"/>
      <c r="J565" s="182"/>
      <c r="K565" s="182"/>
      <c r="L565" s="182"/>
      <c r="M565" s="182"/>
      <c r="N565" s="182"/>
      <c r="O565" s="182"/>
      <c r="P565" s="182"/>
      <c r="Q565" s="182"/>
      <c r="R565" s="182"/>
      <c r="S565" s="182"/>
      <c r="T565" s="182"/>
      <c r="U565" s="176"/>
      <c r="V565" s="176"/>
      <c r="W565" s="767"/>
      <c r="X565" s="768"/>
      <c r="Y565" s="769"/>
      <c r="Z565" s="176"/>
      <c r="AA565" s="176"/>
      <c r="AB565" s="176"/>
      <c r="AC565" s="176"/>
      <c r="AD565" s="176"/>
      <c r="AE565" s="176"/>
      <c r="AF565" s="176"/>
      <c r="AG565" s="177"/>
      <c r="AH565" s="176"/>
      <c r="AI565" s="176"/>
      <c r="AJ565" s="182"/>
      <c r="AK565" s="182"/>
      <c r="AL565" s="182"/>
      <c r="AM565" s="182"/>
      <c r="AN565" s="182"/>
      <c r="AO565" s="182"/>
      <c r="AP565" s="182"/>
      <c r="AQ565" s="182"/>
      <c r="AR565" s="182"/>
      <c r="AS565" s="182"/>
    </row>
    <row r="566" ht="20.25" customHeight="1">
      <c r="A566" s="182"/>
      <c r="B566" s="182"/>
      <c r="C566" s="182"/>
      <c r="D566" s="182"/>
      <c r="E566" s="182"/>
      <c r="F566" s="182"/>
      <c r="G566" s="182"/>
      <c r="H566" s="182"/>
      <c r="I566" s="182"/>
      <c r="J566" s="182"/>
      <c r="K566" s="182"/>
      <c r="L566" s="182"/>
      <c r="M566" s="182"/>
      <c r="N566" s="182"/>
      <c r="O566" s="182"/>
      <c r="P566" s="182"/>
      <c r="Q566" s="182"/>
      <c r="R566" s="182"/>
      <c r="S566" s="182"/>
      <c r="T566" s="182"/>
      <c r="U566" s="176"/>
      <c r="V566" s="176"/>
      <c r="W566" s="767"/>
      <c r="X566" s="768"/>
      <c r="Y566" s="769"/>
      <c r="Z566" s="176"/>
      <c r="AA566" s="176"/>
      <c r="AB566" s="176"/>
      <c r="AC566" s="176"/>
      <c r="AD566" s="176"/>
      <c r="AE566" s="770"/>
      <c r="AF566" s="771"/>
      <c r="AG566" s="726"/>
      <c r="AI566" s="772"/>
      <c r="AJ566" s="182"/>
      <c r="AK566" s="182"/>
      <c r="AL566" s="182"/>
      <c r="AM566" s="182"/>
      <c r="AN566" s="182"/>
      <c r="AO566" s="182"/>
      <c r="AP566" s="182"/>
      <c r="AQ566" s="182"/>
      <c r="AR566" s="182"/>
      <c r="AS566" s="182"/>
    </row>
    <row r="567" ht="20.25" customHeight="1">
      <c r="A567" s="182"/>
      <c r="B567" s="182"/>
      <c r="C567" s="182"/>
      <c r="D567" s="182"/>
      <c r="E567" s="182"/>
      <c r="F567" s="182"/>
      <c r="G567" s="182"/>
      <c r="H567" s="182"/>
      <c r="I567" s="182"/>
      <c r="J567" s="182"/>
      <c r="K567" s="182"/>
      <c r="L567" s="182"/>
      <c r="M567" s="182"/>
      <c r="N567" s="182"/>
      <c r="O567" s="182"/>
      <c r="P567" s="182"/>
      <c r="Q567" s="182"/>
      <c r="R567" s="182"/>
      <c r="S567" s="182"/>
      <c r="T567" s="182"/>
      <c r="U567" s="176"/>
      <c r="V567" s="176"/>
      <c r="W567" s="767"/>
      <c r="X567" s="773"/>
      <c r="Y567" s="769"/>
      <c r="Z567" s="176"/>
      <c r="AA567" s="176"/>
      <c r="AB567" s="176"/>
      <c r="AC567" s="176"/>
      <c r="AD567" s="176"/>
      <c r="AE567" s="176"/>
      <c r="AF567" s="176"/>
      <c r="AG567" s="177"/>
      <c r="AH567" s="176"/>
      <c r="AI567" s="176"/>
      <c r="AJ567" s="182"/>
      <c r="AK567" s="182"/>
      <c r="AL567" s="182"/>
      <c r="AM567" s="182"/>
      <c r="AN567" s="182"/>
      <c r="AO567" s="182"/>
      <c r="AP567" s="182"/>
      <c r="AQ567" s="182"/>
      <c r="AR567" s="182"/>
      <c r="AS567" s="182"/>
    </row>
    <row r="568" ht="20.25" customHeight="1">
      <c r="A568" s="182"/>
      <c r="B568" s="182"/>
      <c r="C568" s="182"/>
      <c r="D568" s="182"/>
      <c r="E568" s="182"/>
      <c r="F568" s="182"/>
      <c r="G568" s="182"/>
      <c r="H568" s="182"/>
      <c r="I568" s="182"/>
      <c r="J568" s="182"/>
      <c r="K568" s="182"/>
      <c r="L568" s="182"/>
      <c r="M568" s="182"/>
      <c r="N568" s="182"/>
      <c r="O568" s="182"/>
      <c r="P568" s="182"/>
      <c r="Q568" s="182"/>
      <c r="R568" s="182"/>
      <c r="S568" s="182"/>
      <c r="T568" s="182"/>
      <c r="U568" s="176"/>
      <c r="V568" s="745"/>
      <c r="Z568" s="176"/>
      <c r="AA568" s="176"/>
      <c r="AB568" s="176"/>
      <c r="AC568" s="176"/>
      <c r="AD568" s="176"/>
      <c r="AE568" s="745"/>
      <c r="AI568" s="176"/>
      <c r="AJ568" s="182"/>
      <c r="AK568" s="182"/>
      <c r="AL568" s="182"/>
      <c r="AM568" s="182"/>
      <c r="AN568" s="182"/>
      <c r="AO568" s="182"/>
      <c r="AP568" s="182"/>
      <c r="AQ568" s="182"/>
      <c r="AR568" s="182"/>
      <c r="AS568" s="182"/>
    </row>
    <row r="569" ht="20.25" customHeight="1">
      <c r="A569" s="182"/>
      <c r="B569" s="182"/>
      <c r="C569" s="182"/>
      <c r="D569" s="182"/>
      <c r="E569" s="182"/>
      <c r="F569" s="182"/>
      <c r="G569" s="182"/>
      <c r="H569" s="182"/>
      <c r="I569" s="182"/>
      <c r="J569" s="182"/>
      <c r="K569" s="182"/>
      <c r="L569" s="182"/>
      <c r="M569" s="182"/>
      <c r="N569" s="182"/>
      <c r="O569" s="182"/>
      <c r="P569" s="182"/>
      <c r="Q569" s="182"/>
      <c r="R569" s="182"/>
      <c r="S569" s="182"/>
      <c r="T569" s="182"/>
      <c r="U569" s="176"/>
      <c r="Z569" s="176"/>
      <c r="AA569" s="176"/>
      <c r="AB569" s="176"/>
      <c r="AC569" s="176"/>
      <c r="AD569" s="176"/>
      <c r="AI569" s="176"/>
      <c r="AJ569" s="182"/>
      <c r="AK569" s="182"/>
      <c r="AL569" s="182"/>
      <c r="AM569" s="182"/>
      <c r="AN569" s="182"/>
      <c r="AO569" s="182"/>
      <c r="AP569" s="182"/>
      <c r="AQ569" s="182"/>
      <c r="AR569" s="182"/>
      <c r="AS569" s="182"/>
    </row>
    <row r="570" ht="20.25" customHeight="1">
      <c r="A570" s="182"/>
      <c r="B570" s="182"/>
      <c r="C570" s="182"/>
      <c r="D570" s="182"/>
      <c r="E570" s="182"/>
      <c r="F570" s="182"/>
      <c r="G570" s="182"/>
      <c r="H570" s="182"/>
      <c r="I570" s="182"/>
      <c r="J570" s="182"/>
      <c r="K570" s="182"/>
      <c r="L570" s="182"/>
      <c r="M570" s="182"/>
      <c r="N570" s="182"/>
      <c r="O570" s="182"/>
      <c r="P570" s="182"/>
      <c r="Q570" s="182"/>
      <c r="R570" s="182"/>
      <c r="S570" s="182"/>
      <c r="T570" s="182"/>
      <c r="U570" s="176"/>
      <c r="Z570" s="176"/>
      <c r="AA570" s="176"/>
      <c r="AB570" s="176"/>
      <c r="AC570" s="176"/>
      <c r="AD570" s="176"/>
      <c r="AI570" s="176"/>
      <c r="AJ570" s="182"/>
      <c r="AK570" s="182"/>
      <c r="AL570" s="182"/>
      <c r="AM570" s="182"/>
      <c r="AN570" s="182"/>
      <c r="AO570" s="182"/>
      <c r="AP570" s="182"/>
      <c r="AQ570" s="182"/>
      <c r="AR570" s="182"/>
      <c r="AS570" s="182"/>
    </row>
    <row r="571" ht="20.25" customHeight="1">
      <c r="A571" s="182"/>
      <c r="B571" s="182"/>
      <c r="C571" s="182"/>
      <c r="D571" s="182"/>
      <c r="E571" s="182"/>
      <c r="F571" s="182"/>
      <c r="G571" s="182"/>
      <c r="H571" s="182"/>
      <c r="I571" s="182"/>
      <c r="J571" s="182"/>
      <c r="K571" s="182"/>
      <c r="L571" s="182"/>
      <c r="M571" s="182"/>
      <c r="N571" s="182"/>
      <c r="O571" s="182"/>
      <c r="P571" s="182"/>
      <c r="Q571" s="182"/>
      <c r="R571" s="182"/>
      <c r="S571" s="182"/>
      <c r="T571" s="182"/>
      <c r="U571" s="176"/>
      <c r="Z571" s="176"/>
      <c r="AA571" s="176"/>
      <c r="AB571" s="176"/>
      <c r="AC571" s="176"/>
      <c r="AD571" s="176"/>
      <c r="AI571" s="176"/>
      <c r="AJ571" s="182"/>
      <c r="AK571" s="182"/>
      <c r="AL571" s="182"/>
      <c r="AM571" s="182"/>
      <c r="AN571" s="182"/>
      <c r="AO571" s="182"/>
      <c r="AP571" s="182"/>
      <c r="AQ571" s="182"/>
      <c r="AR571" s="182"/>
      <c r="AS571" s="182"/>
    </row>
    <row r="572" ht="20.25" customHeight="1">
      <c r="A572" s="182"/>
      <c r="B572" s="182"/>
      <c r="C572" s="182"/>
      <c r="D572" s="182"/>
      <c r="E572" s="182"/>
      <c r="F572" s="182"/>
      <c r="G572" s="182"/>
      <c r="H572" s="182"/>
      <c r="I572" s="182"/>
      <c r="J572" s="182"/>
      <c r="K572" s="182"/>
      <c r="L572" s="182"/>
      <c r="M572" s="182"/>
      <c r="N572" s="182"/>
      <c r="O572" s="182"/>
      <c r="P572" s="182"/>
      <c r="Q572" s="182"/>
      <c r="R572" s="182"/>
      <c r="S572" s="182"/>
      <c r="T572" s="182"/>
      <c r="U572" s="176"/>
      <c r="V572" s="746"/>
      <c r="AA572" s="708"/>
      <c r="AB572" s="708"/>
      <c r="AC572" s="708"/>
      <c r="AD572" s="708"/>
      <c r="AE572" s="726"/>
      <c r="AI572" s="708"/>
      <c r="AJ572" s="182"/>
      <c r="AK572" s="182"/>
      <c r="AL572" s="182"/>
      <c r="AM572" s="182"/>
      <c r="AN572" s="182"/>
      <c r="AO572" s="182"/>
      <c r="AP572" s="182"/>
      <c r="AQ572" s="182"/>
      <c r="AR572" s="182"/>
      <c r="AS572" s="182"/>
    </row>
    <row r="573" ht="20.25" customHeight="1">
      <c r="A573" s="182"/>
      <c r="B573" s="182"/>
      <c r="C573" s="182"/>
      <c r="D573" s="182"/>
      <c r="E573" s="182"/>
      <c r="F573" s="182"/>
      <c r="G573" s="182"/>
      <c r="H573" s="182"/>
      <c r="I573" s="182"/>
      <c r="J573" s="182"/>
      <c r="K573" s="182"/>
      <c r="L573" s="182"/>
      <c r="M573" s="182"/>
      <c r="N573" s="182"/>
      <c r="O573" s="182"/>
      <c r="P573" s="182"/>
      <c r="Q573" s="182"/>
      <c r="R573" s="182"/>
      <c r="S573" s="182"/>
      <c r="T573" s="182"/>
      <c r="U573" s="751"/>
      <c r="V573" s="753"/>
      <c r="AA573" s="751"/>
      <c r="AB573" s="751"/>
      <c r="AC573" s="751"/>
      <c r="AD573" s="751"/>
      <c r="AE573" s="753"/>
      <c r="AI573" s="774"/>
      <c r="AJ573" s="182"/>
      <c r="AK573" s="182"/>
      <c r="AL573" s="182"/>
      <c r="AM573" s="182"/>
      <c r="AN573" s="182"/>
      <c r="AO573" s="182"/>
      <c r="AP573" s="182"/>
      <c r="AQ573" s="182"/>
      <c r="AR573" s="182"/>
      <c r="AS573" s="182"/>
    </row>
    <row r="574" ht="20.25" customHeight="1">
      <c r="A574" s="182"/>
      <c r="B574" s="182"/>
      <c r="C574" s="182"/>
      <c r="D574" s="182"/>
      <c r="E574" s="182"/>
      <c r="F574" s="182"/>
      <c r="G574" s="182"/>
      <c r="H574" s="182"/>
      <c r="I574" s="182"/>
      <c r="J574" s="182"/>
      <c r="K574" s="182"/>
      <c r="L574" s="182"/>
      <c r="M574" s="182"/>
      <c r="N574" s="182"/>
      <c r="O574" s="182"/>
      <c r="P574" s="182"/>
      <c r="Q574" s="182"/>
      <c r="R574" s="182"/>
      <c r="S574" s="182"/>
      <c r="T574" s="182"/>
      <c r="U574" s="751"/>
      <c r="AA574" s="751"/>
      <c r="AB574" s="751"/>
      <c r="AC574" s="751"/>
      <c r="AD574" s="751"/>
      <c r="AI574" s="774"/>
      <c r="AJ574" s="182"/>
      <c r="AK574" s="182"/>
      <c r="AL574" s="182"/>
      <c r="AM574" s="182"/>
      <c r="AN574" s="182"/>
      <c r="AO574" s="182"/>
      <c r="AP574" s="182"/>
      <c r="AQ574" s="182"/>
      <c r="AR574" s="182"/>
      <c r="AS574" s="182"/>
    </row>
    <row r="575" ht="20.25" customHeight="1">
      <c r="A575" s="176"/>
      <c r="B575" s="176"/>
      <c r="C575" s="176"/>
      <c r="D575" s="176"/>
      <c r="E575" s="176"/>
      <c r="F575" s="177"/>
      <c r="G575" s="176"/>
      <c r="H575" s="176"/>
      <c r="I575" s="176"/>
      <c r="J575" s="176"/>
      <c r="K575" s="176"/>
      <c r="L575" s="176"/>
      <c r="M575" s="176"/>
      <c r="N575" s="177"/>
      <c r="O575" s="176"/>
      <c r="P575" s="176"/>
      <c r="Q575" s="176"/>
      <c r="R575" s="176"/>
      <c r="S575" s="176"/>
      <c r="T575" s="176"/>
      <c r="U575" s="176"/>
      <c r="V575" s="176"/>
      <c r="W575" s="176"/>
      <c r="X575" s="176"/>
      <c r="Y575" s="177"/>
      <c r="Z575" s="176"/>
      <c r="AA575" s="176"/>
      <c r="AB575" s="176"/>
      <c r="AC575" s="176"/>
      <c r="AD575" s="176"/>
      <c r="AE575" s="176"/>
      <c r="AF575" s="176"/>
      <c r="AG575" s="177"/>
      <c r="AH575" s="176"/>
      <c r="AI575" s="176"/>
      <c r="AJ575" s="176"/>
      <c r="AK575" s="176"/>
      <c r="AL575" s="176"/>
      <c r="AM575" s="176"/>
      <c r="AN575" s="176"/>
      <c r="AO575" s="176"/>
      <c r="AP575" s="176"/>
      <c r="AQ575" s="176"/>
      <c r="AR575" s="176"/>
      <c r="AS575" s="176"/>
    </row>
    <row r="576" ht="20.25" customHeight="1">
      <c r="A576" s="176"/>
      <c r="B576" s="176"/>
      <c r="C576" s="176"/>
      <c r="D576" s="176"/>
      <c r="E576" s="176"/>
      <c r="F576" s="177"/>
      <c r="G576" s="176"/>
      <c r="H576" s="176"/>
      <c r="I576" s="176"/>
      <c r="J576" s="176"/>
      <c r="K576" s="176"/>
      <c r="L576" s="176"/>
      <c r="M576" s="176"/>
      <c r="N576" s="177"/>
      <c r="O576" s="176"/>
      <c r="P576" s="176"/>
      <c r="Q576" s="176"/>
      <c r="R576" s="176"/>
      <c r="S576" s="176"/>
      <c r="T576" s="176"/>
      <c r="U576" s="176"/>
      <c r="V576" s="176"/>
      <c r="W576" s="176"/>
      <c r="X576" s="176"/>
      <c r="Y576" s="177"/>
      <c r="Z576" s="176"/>
      <c r="AA576" s="176"/>
      <c r="AB576" s="176"/>
      <c r="AC576" s="176"/>
      <c r="AD576" s="176"/>
      <c r="AE576" s="176"/>
      <c r="AF576" s="176"/>
      <c r="AG576" s="177"/>
      <c r="AH576" s="176"/>
      <c r="AI576" s="176"/>
      <c r="AJ576" s="176"/>
      <c r="AK576" s="176"/>
      <c r="AL576" s="176"/>
      <c r="AM576" s="176"/>
      <c r="AN576" s="176"/>
      <c r="AO576" s="176"/>
      <c r="AP576" s="176"/>
      <c r="AQ576" s="176"/>
      <c r="AR576" s="176"/>
      <c r="AS576" s="176"/>
    </row>
    <row r="577" ht="20.25" customHeight="1">
      <c r="A577" s="176"/>
      <c r="B577" s="176"/>
      <c r="C577" s="176"/>
      <c r="D577" s="176"/>
      <c r="E577" s="176"/>
      <c r="F577" s="177"/>
      <c r="G577" s="176"/>
      <c r="H577" s="176"/>
      <c r="I577" s="176"/>
      <c r="J577" s="176"/>
      <c r="K577" s="176"/>
      <c r="L577" s="176"/>
      <c r="M577" s="176"/>
      <c r="N577" s="177"/>
      <c r="O577" s="176"/>
      <c r="P577" s="176"/>
      <c r="Q577" s="176"/>
      <c r="R577" s="176"/>
      <c r="S577" s="176"/>
      <c r="T577" s="176"/>
      <c r="U577" s="176"/>
      <c r="V577" s="176"/>
      <c r="W577" s="176"/>
      <c r="X577" s="176"/>
      <c r="Y577" s="177"/>
      <c r="Z577" s="176"/>
      <c r="AA577" s="176"/>
      <c r="AB577" s="176"/>
      <c r="AC577" s="176"/>
      <c r="AD577" s="176"/>
      <c r="AE577" s="176"/>
      <c r="AF577" s="176"/>
      <c r="AG577" s="177"/>
      <c r="AH577" s="176"/>
      <c r="AI577" s="176"/>
      <c r="AJ577" s="176"/>
      <c r="AK577" s="176"/>
      <c r="AL577" s="176"/>
      <c r="AM577" s="176"/>
      <c r="AN577" s="176"/>
      <c r="AO577" s="176"/>
      <c r="AP577" s="176"/>
      <c r="AQ577" s="176"/>
      <c r="AR577" s="176"/>
      <c r="AS577" s="176"/>
    </row>
    <row r="578" ht="20.25" customHeight="1">
      <c r="A578" s="182"/>
      <c r="B578" s="182"/>
      <c r="C578" s="182"/>
      <c r="D578" s="182"/>
      <c r="E578" s="182"/>
      <c r="F578" s="182"/>
      <c r="G578" s="182"/>
      <c r="H578" s="182"/>
      <c r="I578" s="182"/>
      <c r="J578" s="182"/>
      <c r="K578" s="182"/>
      <c r="L578" s="182"/>
      <c r="M578" s="182"/>
      <c r="N578" s="182"/>
      <c r="O578" s="182"/>
      <c r="P578" s="182"/>
      <c r="Q578" s="182"/>
      <c r="R578" s="182"/>
      <c r="S578" s="182"/>
      <c r="T578" s="182"/>
      <c r="U578" s="764"/>
      <c r="AB578" s="730"/>
      <c r="AC578" s="176"/>
      <c r="AD578" s="765"/>
      <c r="AJ578" s="182"/>
      <c r="AK578" s="182"/>
      <c r="AL578" s="182"/>
      <c r="AM578" s="182"/>
      <c r="AN578" s="182"/>
      <c r="AO578" s="182"/>
      <c r="AP578" s="182"/>
      <c r="AQ578" s="182"/>
      <c r="AR578" s="182"/>
      <c r="AS578" s="182"/>
    </row>
    <row r="579" ht="20.25" customHeight="1">
      <c r="A579" s="182"/>
      <c r="B579" s="182"/>
      <c r="C579" s="182"/>
      <c r="D579" s="182"/>
      <c r="E579" s="182"/>
      <c r="F579" s="182"/>
      <c r="G579" s="182"/>
      <c r="H579" s="182"/>
      <c r="I579" s="182"/>
      <c r="J579" s="182"/>
      <c r="K579" s="182"/>
      <c r="L579" s="182"/>
      <c r="M579" s="182"/>
      <c r="N579" s="182"/>
      <c r="O579" s="182"/>
      <c r="P579" s="182"/>
      <c r="Q579" s="182"/>
      <c r="R579" s="182"/>
      <c r="S579" s="182"/>
      <c r="T579" s="182"/>
      <c r="AB579" s="176"/>
      <c r="AC579" s="176"/>
      <c r="AJ579" s="182"/>
      <c r="AK579" s="182"/>
      <c r="AL579" s="182"/>
      <c r="AM579" s="182"/>
      <c r="AN579" s="182"/>
      <c r="AO579" s="182"/>
      <c r="AP579" s="182"/>
      <c r="AQ579" s="182"/>
      <c r="AR579" s="182"/>
      <c r="AS579" s="182"/>
    </row>
    <row r="580" ht="20.25" customHeight="1">
      <c r="A580" s="182"/>
      <c r="B580" s="182"/>
      <c r="C580" s="182"/>
      <c r="D580" s="182"/>
      <c r="E580" s="182"/>
      <c r="F580" s="182"/>
      <c r="G580" s="182"/>
      <c r="H580" s="182"/>
      <c r="I580" s="182"/>
      <c r="J580" s="182"/>
      <c r="K580" s="182"/>
      <c r="L580" s="182"/>
      <c r="M580" s="182"/>
      <c r="N580" s="182"/>
      <c r="O580" s="182"/>
      <c r="P580" s="182"/>
      <c r="Q580" s="182"/>
      <c r="R580" s="182"/>
      <c r="S580" s="182"/>
      <c r="T580" s="182"/>
      <c r="U580" s="176"/>
      <c r="V580" s="176"/>
      <c r="W580" s="766"/>
      <c r="Y580" s="726"/>
      <c r="AA580" s="176"/>
      <c r="AB580" s="176"/>
      <c r="AC580" s="176"/>
      <c r="AD580" s="176"/>
      <c r="AE580" s="766"/>
      <c r="AG580" s="726"/>
      <c r="AI580" s="176"/>
      <c r="AJ580" s="182"/>
      <c r="AK580" s="182"/>
      <c r="AL580" s="182"/>
      <c r="AM580" s="182"/>
      <c r="AN580" s="182"/>
      <c r="AO580" s="182"/>
      <c r="AP580" s="182"/>
      <c r="AQ580" s="182"/>
      <c r="AR580" s="182"/>
      <c r="AS580" s="182"/>
    </row>
    <row r="581" ht="20.25" customHeight="1">
      <c r="A581" s="182"/>
      <c r="B581" s="182"/>
      <c r="C581" s="182"/>
      <c r="D581" s="182"/>
      <c r="E581" s="182"/>
      <c r="F581" s="182"/>
      <c r="G581" s="182"/>
      <c r="H581" s="182"/>
      <c r="I581" s="182"/>
      <c r="J581" s="182"/>
      <c r="K581" s="182"/>
      <c r="L581" s="182"/>
      <c r="M581" s="182"/>
      <c r="N581" s="182"/>
      <c r="O581" s="182"/>
      <c r="P581" s="182"/>
      <c r="Q581" s="182"/>
      <c r="R581" s="182"/>
      <c r="S581" s="182"/>
      <c r="T581" s="182"/>
      <c r="U581" s="176"/>
      <c r="V581" s="176"/>
      <c r="W581" s="176"/>
      <c r="X581" s="176"/>
      <c r="Y581" s="177"/>
      <c r="Z581" s="176"/>
      <c r="AA581" s="176"/>
      <c r="AB581" s="176"/>
      <c r="AC581" s="176"/>
      <c r="AD581" s="176"/>
      <c r="AE581" s="176"/>
      <c r="AF581" s="176"/>
      <c r="AG581" s="177"/>
      <c r="AH581" s="176"/>
      <c r="AI581" s="176"/>
      <c r="AJ581" s="182"/>
      <c r="AK581" s="182"/>
      <c r="AL581" s="182"/>
      <c r="AM581" s="182"/>
      <c r="AN581" s="182"/>
      <c r="AO581" s="182"/>
      <c r="AP581" s="182"/>
      <c r="AQ581" s="182"/>
      <c r="AR581" s="182"/>
      <c r="AS581" s="182"/>
    </row>
    <row r="582" ht="20.25" customHeight="1">
      <c r="A582" s="182"/>
      <c r="B582" s="182"/>
      <c r="C582" s="182"/>
      <c r="D582" s="182"/>
      <c r="E582" s="182"/>
      <c r="F582" s="182"/>
      <c r="G582" s="182"/>
      <c r="H582" s="182"/>
      <c r="I582" s="182"/>
      <c r="J582" s="182"/>
      <c r="K582" s="182"/>
      <c r="L582" s="182"/>
      <c r="M582" s="182"/>
      <c r="N582" s="182"/>
      <c r="O582" s="182"/>
      <c r="P582" s="182"/>
      <c r="Q582" s="182"/>
      <c r="R582" s="182"/>
      <c r="S582" s="182"/>
      <c r="T582" s="182"/>
      <c r="U582" s="176"/>
      <c r="V582" s="176"/>
      <c r="W582" s="767"/>
      <c r="X582" s="768"/>
      <c r="Y582" s="769"/>
      <c r="Z582" s="176"/>
      <c r="AA582" s="176"/>
      <c r="AB582" s="176"/>
      <c r="AC582" s="176"/>
      <c r="AD582" s="176"/>
      <c r="AE582" s="176"/>
      <c r="AF582" s="176"/>
      <c r="AG582" s="177"/>
      <c r="AH582" s="176"/>
      <c r="AI582" s="176"/>
      <c r="AJ582" s="182"/>
      <c r="AK582" s="182"/>
      <c r="AL582" s="182"/>
      <c r="AM582" s="182"/>
      <c r="AN582" s="182"/>
      <c r="AO582" s="182"/>
      <c r="AP582" s="182"/>
      <c r="AQ582" s="182"/>
      <c r="AR582" s="182"/>
      <c r="AS582" s="182"/>
    </row>
    <row r="583" ht="20.25" customHeight="1">
      <c r="A583" s="182"/>
      <c r="B583" s="182"/>
      <c r="C583" s="182"/>
      <c r="D583" s="182"/>
      <c r="E583" s="182"/>
      <c r="F583" s="182"/>
      <c r="G583" s="182"/>
      <c r="H583" s="182"/>
      <c r="I583" s="182"/>
      <c r="J583" s="182"/>
      <c r="K583" s="182"/>
      <c r="L583" s="182"/>
      <c r="M583" s="182"/>
      <c r="N583" s="182"/>
      <c r="O583" s="182"/>
      <c r="P583" s="182"/>
      <c r="Q583" s="182"/>
      <c r="R583" s="182"/>
      <c r="S583" s="182"/>
      <c r="T583" s="182"/>
      <c r="U583" s="176"/>
      <c r="V583" s="176"/>
      <c r="W583" s="767"/>
      <c r="X583" s="768"/>
      <c r="Y583" s="769"/>
      <c r="Z583" s="176"/>
      <c r="AA583" s="176"/>
      <c r="AB583" s="176"/>
      <c r="AC583" s="176"/>
      <c r="AD583" s="176"/>
      <c r="AE583" s="176"/>
      <c r="AF583" s="176"/>
      <c r="AG583" s="177"/>
      <c r="AH583" s="176"/>
      <c r="AI583" s="176"/>
      <c r="AJ583" s="182"/>
      <c r="AK583" s="182"/>
      <c r="AL583" s="182"/>
      <c r="AM583" s="182"/>
      <c r="AN583" s="182"/>
      <c r="AO583" s="182"/>
      <c r="AP583" s="182"/>
      <c r="AQ583" s="182"/>
      <c r="AR583" s="182"/>
      <c r="AS583" s="182"/>
    </row>
    <row r="584" ht="20.25" customHeight="1">
      <c r="A584" s="182"/>
      <c r="B584" s="182"/>
      <c r="C584" s="182"/>
      <c r="D584" s="182"/>
      <c r="E584" s="182"/>
      <c r="F584" s="182"/>
      <c r="G584" s="182"/>
      <c r="H584" s="182"/>
      <c r="I584" s="182"/>
      <c r="J584" s="182"/>
      <c r="K584" s="182"/>
      <c r="L584" s="182"/>
      <c r="M584" s="182"/>
      <c r="N584" s="182"/>
      <c r="O584" s="182"/>
      <c r="P584" s="182"/>
      <c r="Q584" s="182"/>
      <c r="R584" s="182"/>
      <c r="S584" s="182"/>
      <c r="T584" s="182"/>
      <c r="U584" s="176"/>
      <c r="V584" s="176"/>
      <c r="W584" s="767"/>
      <c r="X584" s="768"/>
      <c r="Y584" s="769"/>
      <c r="Z584" s="176"/>
      <c r="AA584" s="176"/>
      <c r="AB584" s="176"/>
      <c r="AC584" s="176"/>
      <c r="AD584" s="176"/>
      <c r="AE584" s="770"/>
      <c r="AF584" s="771"/>
      <c r="AG584" s="726"/>
      <c r="AI584" s="772"/>
      <c r="AJ584" s="182"/>
      <c r="AK584" s="182"/>
      <c r="AL584" s="182"/>
      <c r="AM584" s="182"/>
      <c r="AN584" s="182"/>
      <c r="AO584" s="182"/>
      <c r="AP584" s="182"/>
      <c r="AQ584" s="182"/>
      <c r="AR584" s="182"/>
      <c r="AS584" s="182"/>
    </row>
    <row r="585" ht="20.25" customHeight="1">
      <c r="A585" s="182"/>
      <c r="B585" s="182"/>
      <c r="C585" s="182"/>
      <c r="D585" s="182"/>
      <c r="E585" s="182"/>
      <c r="F585" s="182"/>
      <c r="G585" s="182"/>
      <c r="H585" s="182"/>
      <c r="I585" s="182"/>
      <c r="J585" s="182"/>
      <c r="K585" s="182"/>
      <c r="L585" s="182"/>
      <c r="M585" s="182"/>
      <c r="N585" s="182"/>
      <c r="O585" s="182"/>
      <c r="P585" s="182"/>
      <c r="Q585" s="182"/>
      <c r="R585" s="182"/>
      <c r="S585" s="182"/>
      <c r="T585" s="182"/>
      <c r="U585" s="176"/>
      <c r="V585" s="176"/>
      <c r="W585" s="767"/>
      <c r="X585" s="773"/>
      <c r="Y585" s="769"/>
      <c r="Z585" s="176"/>
      <c r="AA585" s="176"/>
      <c r="AB585" s="176"/>
      <c r="AC585" s="176"/>
      <c r="AD585" s="176"/>
      <c r="AE585" s="176"/>
      <c r="AF585" s="176"/>
      <c r="AG585" s="177"/>
      <c r="AH585" s="176"/>
      <c r="AI585" s="176"/>
      <c r="AJ585" s="182"/>
      <c r="AK585" s="182"/>
      <c r="AL585" s="182"/>
      <c r="AM585" s="182"/>
      <c r="AN585" s="182"/>
      <c r="AO585" s="182"/>
      <c r="AP585" s="182"/>
      <c r="AQ585" s="182"/>
      <c r="AR585" s="182"/>
      <c r="AS585" s="182"/>
    </row>
    <row r="586" ht="20.25" customHeight="1">
      <c r="A586" s="182"/>
      <c r="B586" s="182"/>
      <c r="C586" s="182"/>
      <c r="D586" s="182"/>
      <c r="E586" s="182"/>
      <c r="F586" s="182"/>
      <c r="G586" s="182"/>
      <c r="H586" s="182"/>
      <c r="I586" s="182"/>
      <c r="J586" s="182"/>
      <c r="K586" s="182"/>
      <c r="L586" s="182"/>
      <c r="M586" s="182"/>
      <c r="N586" s="182"/>
      <c r="O586" s="182"/>
      <c r="P586" s="182"/>
      <c r="Q586" s="182"/>
      <c r="R586" s="182"/>
      <c r="S586" s="182"/>
      <c r="T586" s="182"/>
      <c r="U586" s="176"/>
      <c r="V586" s="745"/>
      <c r="Z586" s="176"/>
      <c r="AA586" s="176"/>
      <c r="AB586" s="176"/>
      <c r="AC586" s="176"/>
      <c r="AD586" s="176"/>
      <c r="AE586" s="745"/>
      <c r="AI586" s="176"/>
      <c r="AJ586" s="182"/>
      <c r="AK586" s="182"/>
      <c r="AL586" s="182"/>
      <c r="AM586" s="182"/>
      <c r="AN586" s="182"/>
      <c r="AO586" s="182"/>
      <c r="AP586" s="182"/>
      <c r="AQ586" s="182"/>
      <c r="AR586" s="182"/>
      <c r="AS586" s="182"/>
    </row>
    <row r="587" ht="20.25" customHeight="1">
      <c r="A587" s="182"/>
      <c r="B587" s="182"/>
      <c r="C587" s="182"/>
      <c r="D587" s="182"/>
      <c r="E587" s="182"/>
      <c r="F587" s="182"/>
      <c r="G587" s="182"/>
      <c r="H587" s="182"/>
      <c r="I587" s="182"/>
      <c r="J587" s="182"/>
      <c r="K587" s="182"/>
      <c r="L587" s="182"/>
      <c r="M587" s="182"/>
      <c r="N587" s="182"/>
      <c r="O587" s="182"/>
      <c r="P587" s="182"/>
      <c r="Q587" s="182"/>
      <c r="R587" s="182"/>
      <c r="S587" s="182"/>
      <c r="T587" s="182"/>
      <c r="U587" s="176"/>
      <c r="Z587" s="176"/>
      <c r="AA587" s="176"/>
      <c r="AB587" s="176"/>
      <c r="AC587" s="176"/>
      <c r="AD587" s="176"/>
      <c r="AI587" s="176"/>
      <c r="AJ587" s="182"/>
      <c r="AK587" s="182"/>
      <c r="AL587" s="182"/>
      <c r="AM587" s="182"/>
      <c r="AN587" s="182"/>
      <c r="AO587" s="182"/>
      <c r="AP587" s="182"/>
      <c r="AQ587" s="182"/>
      <c r="AR587" s="182"/>
      <c r="AS587" s="182"/>
    </row>
    <row r="588" ht="20.25" customHeight="1">
      <c r="A588" s="182"/>
      <c r="B588" s="182"/>
      <c r="C588" s="182"/>
      <c r="D588" s="182"/>
      <c r="E588" s="182"/>
      <c r="F588" s="182"/>
      <c r="G588" s="182"/>
      <c r="H588" s="182"/>
      <c r="I588" s="182"/>
      <c r="J588" s="182"/>
      <c r="K588" s="182"/>
      <c r="L588" s="182"/>
      <c r="M588" s="182"/>
      <c r="N588" s="182"/>
      <c r="O588" s="182"/>
      <c r="P588" s="182"/>
      <c r="Q588" s="182"/>
      <c r="R588" s="182"/>
      <c r="S588" s="182"/>
      <c r="T588" s="182"/>
      <c r="U588" s="176"/>
      <c r="Z588" s="176"/>
      <c r="AA588" s="176"/>
      <c r="AB588" s="176"/>
      <c r="AC588" s="176"/>
      <c r="AD588" s="176"/>
      <c r="AI588" s="176"/>
      <c r="AJ588" s="182"/>
      <c r="AK588" s="182"/>
      <c r="AL588" s="182"/>
      <c r="AM588" s="182"/>
      <c r="AN588" s="182"/>
      <c r="AO588" s="182"/>
      <c r="AP588" s="182"/>
      <c r="AQ588" s="182"/>
      <c r="AR588" s="182"/>
      <c r="AS588" s="182"/>
    </row>
    <row r="589" ht="20.25" customHeight="1">
      <c r="A589" s="182"/>
      <c r="B589" s="182"/>
      <c r="C589" s="182"/>
      <c r="D589" s="182"/>
      <c r="E589" s="182"/>
      <c r="F589" s="182"/>
      <c r="G589" s="182"/>
      <c r="H589" s="182"/>
      <c r="I589" s="182"/>
      <c r="J589" s="182"/>
      <c r="K589" s="182"/>
      <c r="L589" s="182"/>
      <c r="M589" s="182"/>
      <c r="N589" s="182"/>
      <c r="O589" s="182"/>
      <c r="P589" s="182"/>
      <c r="Q589" s="182"/>
      <c r="R589" s="182"/>
      <c r="S589" s="182"/>
      <c r="T589" s="182"/>
      <c r="U589" s="176"/>
      <c r="Z589" s="176"/>
      <c r="AA589" s="176"/>
      <c r="AB589" s="176"/>
      <c r="AC589" s="176"/>
      <c r="AD589" s="176"/>
      <c r="AI589" s="176"/>
      <c r="AJ589" s="182"/>
      <c r="AK589" s="182"/>
      <c r="AL589" s="182"/>
      <c r="AM589" s="182"/>
      <c r="AN589" s="182"/>
      <c r="AO589" s="182"/>
      <c r="AP589" s="182"/>
      <c r="AQ589" s="182"/>
      <c r="AR589" s="182"/>
      <c r="AS589" s="182"/>
    </row>
    <row r="590" ht="20.25" customHeight="1">
      <c r="A590" s="182"/>
      <c r="B590" s="182"/>
      <c r="C590" s="182"/>
      <c r="D590" s="182"/>
      <c r="E590" s="182"/>
      <c r="F590" s="182"/>
      <c r="G590" s="182"/>
      <c r="H590" s="182"/>
      <c r="I590" s="182"/>
      <c r="J590" s="182"/>
      <c r="K590" s="182"/>
      <c r="L590" s="182"/>
      <c r="M590" s="182"/>
      <c r="N590" s="182"/>
      <c r="O590" s="182"/>
      <c r="P590" s="182"/>
      <c r="Q590" s="182"/>
      <c r="R590" s="182"/>
      <c r="S590" s="182"/>
      <c r="T590" s="182"/>
      <c r="U590" s="176"/>
      <c r="V590" s="746"/>
      <c r="AA590" s="708"/>
      <c r="AB590" s="708"/>
      <c r="AC590" s="708"/>
      <c r="AD590" s="708"/>
      <c r="AE590" s="726"/>
      <c r="AI590" s="708"/>
      <c r="AJ590" s="182"/>
      <c r="AK590" s="182"/>
      <c r="AL590" s="182"/>
      <c r="AM590" s="182"/>
      <c r="AN590" s="182"/>
      <c r="AO590" s="182"/>
      <c r="AP590" s="182"/>
      <c r="AQ590" s="182"/>
      <c r="AR590" s="182"/>
      <c r="AS590" s="182"/>
    </row>
    <row r="591" ht="20.25" customHeight="1">
      <c r="A591" s="182"/>
      <c r="B591" s="182"/>
      <c r="C591" s="182"/>
      <c r="D591" s="182"/>
      <c r="E591" s="182"/>
      <c r="F591" s="182"/>
      <c r="G591" s="182"/>
      <c r="H591" s="182"/>
      <c r="I591" s="182"/>
      <c r="J591" s="182"/>
      <c r="K591" s="182"/>
      <c r="L591" s="182"/>
      <c r="M591" s="182"/>
      <c r="N591" s="182"/>
      <c r="O591" s="182"/>
      <c r="P591" s="182"/>
      <c r="Q591" s="182"/>
      <c r="R591" s="182"/>
      <c r="S591" s="182"/>
      <c r="T591" s="182"/>
      <c r="U591" s="751"/>
      <c r="V591" s="753"/>
      <c r="AA591" s="751"/>
      <c r="AB591" s="751"/>
      <c r="AC591" s="751"/>
      <c r="AD591" s="751"/>
      <c r="AE591" s="753"/>
      <c r="AI591" s="774"/>
      <c r="AJ591" s="182"/>
      <c r="AK591" s="182"/>
      <c r="AL591" s="182"/>
      <c r="AM591" s="182"/>
      <c r="AN591" s="182"/>
      <c r="AO591" s="182"/>
      <c r="AP591" s="182"/>
      <c r="AQ591" s="182"/>
      <c r="AR591" s="182"/>
      <c r="AS591" s="182"/>
    </row>
    <row r="592" ht="20.25" customHeight="1">
      <c r="A592" s="182"/>
      <c r="B592" s="182"/>
      <c r="C592" s="182"/>
      <c r="D592" s="182"/>
      <c r="E592" s="182"/>
      <c r="F592" s="182"/>
      <c r="G592" s="182"/>
      <c r="H592" s="182"/>
      <c r="I592" s="182"/>
      <c r="J592" s="182"/>
      <c r="K592" s="182"/>
      <c r="L592" s="182"/>
      <c r="M592" s="182"/>
      <c r="N592" s="182"/>
      <c r="O592" s="182"/>
      <c r="P592" s="182"/>
      <c r="Q592" s="182"/>
      <c r="R592" s="182"/>
      <c r="S592" s="182"/>
      <c r="T592" s="182"/>
      <c r="U592" s="751"/>
      <c r="AA592" s="751"/>
      <c r="AB592" s="751"/>
      <c r="AC592" s="751"/>
      <c r="AD592" s="751"/>
      <c r="AI592" s="774"/>
      <c r="AJ592" s="182"/>
      <c r="AK592" s="182"/>
      <c r="AL592" s="182"/>
      <c r="AM592" s="182"/>
      <c r="AN592" s="182"/>
      <c r="AO592" s="182"/>
      <c r="AP592" s="182"/>
      <c r="AQ592" s="182"/>
      <c r="AR592" s="182"/>
      <c r="AS592" s="182"/>
    </row>
    <row r="593" ht="20.25" customHeight="1">
      <c r="A593" s="176"/>
      <c r="B593" s="176"/>
      <c r="C593" s="176"/>
      <c r="D593" s="176"/>
      <c r="E593" s="176"/>
      <c r="F593" s="177"/>
      <c r="G593" s="176"/>
      <c r="H593" s="176"/>
      <c r="I593" s="176"/>
      <c r="J593" s="176"/>
      <c r="K593" s="176"/>
      <c r="L593" s="176"/>
      <c r="M593" s="176"/>
      <c r="N593" s="177"/>
      <c r="O593" s="176"/>
      <c r="P593" s="176"/>
      <c r="Q593" s="176"/>
      <c r="R593" s="176"/>
      <c r="S593" s="176"/>
      <c r="T593" s="176"/>
      <c r="U593" s="176"/>
      <c r="V593" s="176"/>
      <c r="W593" s="176"/>
      <c r="X593" s="176"/>
      <c r="Y593" s="177"/>
      <c r="Z593" s="176"/>
      <c r="AA593" s="176"/>
      <c r="AB593" s="176"/>
      <c r="AC593" s="176"/>
      <c r="AD593" s="176"/>
      <c r="AE593" s="176"/>
      <c r="AF593" s="176"/>
      <c r="AG593" s="177"/>
      <c r="AH593" s="176"/>
      <c r="AI593" s="176"/>
      <c r="AJ593" s="176"/>
      <c r="AK593" s="176"/>
      <c r="AL593" s="176"/>
      <c r="AM593" s="176"/>
      <c r="AN593" s="176"/>
      <c r="AO593" s="176"/>
      <c r="AP593" s="176"/>
      <c r="AQ593" s="176"/>
      <c r="AR593" s="176"/>
      <c r="AS593" s="176"/>
    </row>
    <row r="594" ht="20.25" customHeight="1">
      <c r="A594" s="176"/>
      <c r="B594" s="176"/>
      <c r="C594" s="176"/>
      <c r="D594" s="176"/>
      <c r="E594" s="176"/>
      <c r="F594" s="177"/>
      <c r="G594" s="176"/>
      <c r="H594" s="176"/>
      <c r="I594" s="176"/>
      <c r="J594" s="176"/>
      <c r="K594" s="176"/>
      <c r="L594" s="176"/>
      <c r="M594" s="176"/>
      <c r="N594" s="177"/>
      <c r="O594" s="176"/>
      <c r="P594" s="176"/>
      <c r="Q594" s="176"/>
      <c r="R594" s="176"/>
      <c r="S594" s="176"/>
      <c r="T594" s="176"/>
      <c r="U594" s="176"/>
      <c r="V594" s="176"/>
      <c r="W594" s="176"/>
      <c r="X594" s="176"/>
      <c r="Y594" s="177"/>
      <c r="Z594" s="176"/>
      <c r="AA594" s="176"/>
      <c r="AB594" s="176"/>
      <c r="AC594" s="176"/>
      <c r="AD594" s="176"/>
      <c r="AE594" s="176"/>
      <c r="AF594" s="176"/>
      <c r="AG594" s="177"/>
      <c r="AH594" s="176"/>
      <c r="AI594" s="176"/>
      <c r="AJ594" s="176"/>
      <c r="AK594" s="176"/>
      <c r="AL594" s="176"/>
      <c r="AM594" s="176"/>
      <c r="AN594" s="176"/>
      <c r="AO594" s="176"/>
      <c r="AP594" s="176"/>
      <c r="AQ594" s="176"/>
      <c r="AR594" s="176"/>
      <c r="AS594" s="176"/>
    </row>
    <row r="595" ht="20.25" customHeight="1">
      <c r="A595" s="176"/>
      <c r="B595" s="176"/>
      <c r="C595" s="176"/>
      <c r="D595" s="176"/>
      <c r="E595" s="176"/>
      <c r="F595" s="177"/>
      <c r="G595" s="176"/>
      <c r="H595" s="176"/>
      <c r="I595" s="176"/>
      <c r="J595" s="176"/>
      <c r="K595" s="176"/>
      <c r="L595" s="176"/>
      <c r="M595" s="176"/>
      <c r="N595" s="177"/>
      <c r="O595" s="176"/>
      <c r="P595" s="176"/>
      <c r="Q595" s="176"/>
      <c r="R595" s="176"/>
      <c r="S595" s="176"/>
      <c r="T595" s="176"/>
      <c r="U595" s="176"/>
      <c r="V595" s="176"/>
      <c r="W595" s="176"/>
      <c r="X595" s="176"/>
      <c r="Y595" s="177"/>
      <c r="Z595" s="176"/>
      <c r="AA595" s="176"/>
      <c r="AB595" s="176"/>
      <c r="AC595" s="176"/>
      <c r="AD595" s="176"/>
      <c r="AE595" s="176"/>
      <c r="AF595" s="176"/>
      <c r="AG595" s="177"/>
      <c r="AH595" s="176"/>
      <c r="AI595" s="176"/>
      <c r="AJ595" s="176"/>
      <c r="AK595" s="176"/>
      <c r="AL595" s="176"/>
      <c r="AM595" s="176"/>
      <c r="AN595" s="176"/>
      <c r="AO595" s="176"/>
      <c r="AP595" s="176"/>
      <c r="AQ595" s="176"/>
      <c r="AR595" s="176"/>
      <c r="AS595" s="176"/>
    </row>
    <row r="596" ht="20.25" customHeight="1">
      <c r="A596" s="182"/>
      <c r="B596" s="182"/>
      <c r="C596" s="182"/>
      <c r="D596" s="182"/>
      <c r="E596" s="182"/>
      <c r="F596" s="182"/>
      <c r="G596" s="182"/>
      <c r="H596" s="182"/>
      <c r="I596" s="182"/>
      <c r="J596" s="182"/>
      <c r="K596" s="182"/>
      <c r="L596" s="182"/>
      <c r="M596" s="182"/>
      <c r="N596" s="182"/>
      <c r="O596" s="182"/>
      <c r="P596" s="182"/>
      <c r="Q596" s="182"/>
      <c r="R596" s="182"/>
      <c r="S596" s="182"/>
      <c r="T596" s="182"/>
      <c r="U596" s="764"/>
      <c r="AB596" s="730"/>
      <c r="AC596" s="176"/>
      <c r="AD596" s="765"/>
      <c r="AJ596" s="182"/>
      <c r="AK596" s="182"/>
      <c r="AL596" s="182"/>
      <c r="AM596" s="182"/>
      <c r="AN596" s="182"/>
      <c r="AO596" s="182"/>
      <c r="AP596" s="182"/>
      <c r="AQ596" s="182"/>
      <c r="AR596" s="182"/>
      <c r="AS596" s="182"/>
    </row>
    <row r="597" ht="20.25" customHeight="1">
      <c r="A597" s="182"/>
      <c r="B597" s="182"/>
      <c r="C597" s="182"/>
      <c r="D597" s="182"/>
      <c r="E597" s="182"/>
      <c r="F597" s="182"/>
      <c r="G597" s="182"/>
      <c r="H597" s="182"/>
      <c r="I597" s="182"/>
      <c r="J597" s="182"/>
      <c r="K597" s="182"/>
      <c r="L597" s="182"/>
      <c r="M597" s="182"/>
      <c r="N597" s="182"/>
      <c r="O597" s="182"/>
      <c r="P597" s="182"/>
      <c r="Q597" s="182"/>
      <c r="R597" s="182"/>
      <c r="S597" s="182"/>
      <c r="T597" s="182"/>
      <c r="AB597" s="176"/>
      <c r="AC597" s="176"/>
      <c r="AJ597" s="182"/>
      <c r="AK597" s="182"/>
      <c r="AL597" s="182"/>
      <c r="AM597" s="182"/>
      <c r="AN597" s="182"/>
      <c r="AO597" s="182"/>
      <c r="AP597" s="182"/>
      <c r="AQ597" s="182"/>
      <c r="AR597" s="182"/>
      <c r="AS597" s="182"/>
    </row>
    <row r="598" ht="20.25" customHeight="1">
      <c r="A598" s="182"/>
      <c r="B598" s="182"/>
      <c r="C598" s="182"/>
      <c r="D598" s="182"/>
      <c r="E598" s="182"/>
      <c r="F598" s="182"/>
      <c r="G598" s="182"/>
      <c r="H598" s="182"/>
      <c r="I598" s="182"/>
      <c r="J598" s="182"/>
      <c r="K598" s="182"/>
      <c r="L598" s="182"/>
      <c r="M598" s="182"/>
      <c r="N598" s="182"/>
      <c r="O598" s="182"/>
      <c r="P598" s="182"/>
      <c r="Q598" s="182"/>
      <c r="R598" s="182"/>
      <c r="S598" s="182"/>
      <c r="T598" s="182"/>
      <c r="U598" s="176"/>
      <c r="V598" s="176"/>
      <c r="W598" s="766"/>
      <c r="Y598" s="726"/>
      <c r="AA598" s="176"/>
      <c r="AB598" s="176"/>
      <c r="AC598" s="176"/>
      <c r="AD598" s="176"/>
      <c r="AE598" s="766"/>
      <c r="AG598" s="726"/>
      <c r="AI598" s="176"/>
      <c r="AJ598" s="182"/>
      <c r="AK598" s="182"/>
      <c r="AL598" s="182"/>
      <c r="AM598" s="182"/>
      <c r="AN598" s="182"/>
      <c r="AO598" s="182"/>
      <c r="AP598" s="182"/>
      <c r="AQ598" s="182"/>
      <c r="AR598" s="182"/>
      <c r="AS598" s="182"/>
    </row>
    <row r="599" ht="20.25" customHeight="1">
      <c r="A599" s="182"/>
      <c r="B599" s="182"/>
      <c r="C599" s="182"/>
      <c r="D599" s="182"/>
      <c r="E599" s="182"/>
      <c r="F599" s="182"/>
      <c r="G599" s="182"/>
      <c r="H599" s="182"/>
      <c r="I599" s="182"/>
      <c r="J599" s="182"/>
      <c r="K599" s="182"/>
      <c r="L599" s="182"/>
      <c r="M599" s="182"/>
      <c r="N599" s="182"/>
      <c r="O599" s="182"/>
      <c r="P599" s="182"/>
      <c r="Q599" s="182"/>
      <c r="R599" s="182"/>
      <c r="S599" s="182"/>
      <c r="T599" s="182"/>
      <c r="U599" s="176"/>
      <c r="V599" s="176"/>
      <c r="W599" s="176"/>
      <c r="X599" s="176"/>
      <c r="Y599" s="177"/>
      <c r="Z599" s="176"/>
      <c r="AA599" s="176"/>
      <c r="AB599" s="176"/>
      <c r="AC599" s="176"/>
      <c r="AD599" s="176"/>
      <c r="AE599" s="176"/>
      <c r="AF599" s="176"/>
      <c r="AG599" s="177"/>
      <c r="AH599" s="176"/>
      <c r="AI599" s="176"/>
      <c r="AJ599" s="182"/>
      <c r="AK599" s="182"/>
      <c r="AL599" s="182"/>
      <c r="AM599" s="182"/>
      <c r="AN599" s="182"/>
      <c r="AO599" s="182"/>
      <c r="AP599" s="182"/>
      <c r="AQ599" s="182"/>
      <c r="AR599" s="182"/>
      <c r="AS599" s="182"/>
    </row>
    <row r="600" ht="20.25" customHeight="1">
      <c r="A600" s="182"/>
      <c r="B600" s="182"/>
      <c r="C600" s="182"/>
      <c r="D600" s="182"/>
      <c r="E600" s="182"/>
      <c r="F600" s="182"/>
      <c r="G600" s="182"/>
      <c r="H600" s="182"/>
      <c r="I600" s="182"/>
      <c r="J600" s="182"/>
      <c r="K600" s="182"/>
      <c r="L600" s="182"/>
      <c r="M600" s="182"/>
      <c r="N600" s="182"/>
      <c r="O600" s="182"/>
      <c r="P600" s="182"/>
      <c r="Q600" s="182"/>
      <c r="R600" s="182"/>
      <c r="S600" s="182"/>
      <c r="T600" s="182"/>
      <c r="U600" s="176"/>
      <c r="V600" s="176"/>
      <c r="W600" s="767"/>
      <c r="X600" s="768"/>
      <c r="Y600" s="769"/>
      <c r="Z600" s="176"/>
      <c r="AA600" s="176"/>
      <c r="AB600" s="176"/>
      <c r="AC600" s="176"/>
      <c r="AD600" s="176"/>
      <c r="AE600" s="176"/>
      <c r="AF600" s="176"/>
      <c r="AG600" s="177"/>
      <c r="AH600" s="176"/>
      <c r="AI600" s="176"/>
      <c r="AJ600" s="182"/>
      <c r="AK600" s="182"/>
      <c r="AL600" s="182"/>
      <c r="AM600" s="182"/>
      <c r="AN600" s="182"/>
      <c r="AO600" s="182"/>
      <c r="AP600" s="182"/>
      <c r="AQ600" s="182"/>
      <c r="AR600" s="182"/>
      <c r="AS600" s="182"/>
    </row>
    <row r="601" ht="20.25" customHeight="1">
      <c r="A601" s="182"/>
      <c r="B601" s="182"/>
      <c r="C601" s="182"/>
      <c r="D601" s="182"/>
      <c r="E601" s="182"/>
      <c r="F601" s="182"/>
      <c r="G601" s="182"/>
      <c r="H601" s="182"/>
      <c r="I601" s="182"/>
      <c r="J601" s="182"/>
      <c r="K601" s="182"/>
      <c r="L601" s="182"/>
      <c r="M601" s="182"/>
      <c r="N601" s="182"/>
      <c r="O601" s="182"/>
      <c r="P601" s="182"/>
      <c r="Q601" s="182"/>
      <c r="R601" s="182"/>
      <c r="S601" s="182"/>
      <c r="T601" s="182"/>
      <c r="U601" s="176"/>
      <c r="V601" s="176"/>
      <c r="W601" s="767"/>
      <c r="X601" s="768"/>
      <c r="Y601" s="769"/>
      <c r="Z601" s="176"/>
      <c r="AA601" s="176"/>
      <c r="AB601" s="176"/>
      <c r="AC601" s="176"/>
      <c r="AD601" s="176"/>
      <c r="AE601" s="176"/>
      <c r="AF601" s="176"/>
      <c r="AG601" s="177"/>
      <c r="AH601" s="176"/>
      <c r="AI601" s="176"/>
      <c r="AJ601" s="182"/>
      <c r="AK601" s="182"/>
      <c r="AL601" s="182"/>
      <c r="AM601" s="182"/>
      <c r="AN601" s="182"/>
      <c r="AO601" s="182"/>
      <c r="AP601" s="182"/>
      <c r="AQ601" s="182"/>
      <c r="AR601" s="182"/>
      <c r="AS601" s="182"/>
    </row>
    <row r="602" ht="20.25" customHeight="1">
      <c r="A602" s="182"/>
      <c r="B602" s="182"/>
      <c r="C602" s="182"/>
      <c r="D602" s="182"/>
      <c r="E602" s="182"/>
      <c r="F602" s="182"/>
      <c r="G602" s="182"/>
      <c r="H602" s="182"/>
      <c r="I602" s="182"/>
      <c r="J602" s="182"/>
      <c r="K602" s="182"/>
      <c r="L602" s="182"/>
      <c r="M602" s="182"/>
      <c r="N602" s="182"/>
      <c r="O602" s="182"/>
      <c r="P602" s="182"/>
      <c r="Q602" s="182"/>
      <c r="R602" s="182"/>
      <c r="S602" s="182"/>
      <c r="T602" s="182"/>
      <c r="U602" s="176"/>
      <c r="V602" s="176"/>
      <c r="W602" s="767"/>
      <c r="X602" s="768"/>
      <c r="Y602" s="769"/>
      <c r="Z602" s="176"/>
      <c r="AA602" s="176"/>
      <c r="AB602" s="176"/>
      <c r="AC602" s="176"/>
      <c r="AD602" s="176"/>
      <c r="AE602" s="770"/>
      <c r="AF602" s="771"/>
      <c r="AG602" s="726"/>
      <c r="AI602" s="772"/>
      <c r="AJ602" s="182"/>
      <c r="AK602" s="182"/>
      <c r="AL602" s="182"/>
      <c r="AM602" s="182"/>
      <c r="AN602" s="182"/>
      <c r="AO602" s="182"/>
      <c r="AP602" s="182"/>
      <c r="AQ602" s="182"/>
      <c r="AR602" s="182"/>
      <c r="AS602" s="182"/>
    </row>
    <row r="603" ht="20.25" customHeight="1">
      <c r="A603" s="182"/>
      <c r="B603" s="182"/>
      <c r="C603" s="182"/>
      <c r="D603" s="182"/>
      <c r="E603" s="182"/>
      <c r="F603" s="182"/>
      <c r="G603" s="182"/>
      <c r="H603" s="182"/>
      <c r="I603" s="182"/>
      <c r="J603" s="182"/>
      <c r="K603" s="182"/>
      <c r="L603" s="182"/>
      <c r="M603" s="182"/>
      <c r="N603" s="182"/>
      <c r="O603" s="182"/>
      <c r="P603" s="182"/>
      <c r="Q603" s="182"/>
      <c r="R603" s="182"/>
      <c r="S603" s="182"/>
      <c r="T603" s="182"/>
      <c r="U603" s="176"/>
      <c r="V603" s="176"/>
      <c r="W603" s="767"/>
      <c r="X603" s="773"/>
      <c r="Y603" s="769"/>
      <c r="Z603" s="176"/>
      <c r="AA603" s="176"/>
      <c r="AB603" s="176"/>
      <c r="AC603" s="176"/>
      <c r="AD603" s="176"/>
      <c r="AE603" s="176"/>
      <c r="AF603" s="176"/>
      <c r="AG603" s="177"/>
      <c r="AH603" s="176"/>
      <c r="AI603" s="176"/>
      <c r="AJ603" s="182"/>
      <c r="AK603" s="182"/>
      <c r="AL603" s="182"/>
      <c r="AM603" s="182"/>
      <c r="AN603" s="182"/>
      <c r="AO603" s="182"/>
      <c r="AP603" s="182"/>
      <c r="AQ603" s="182"/>
      <c r="AR603" s="182"/>
      <c r="AS603" s="182"/>
    </row>
    <row r="604" ht="20.25" customHeight="1">
      <c r="A604" s="182"/>
      <c r="B604" s="182"/>
      <c r="C604" s="182"/>
      <c r="D604" s="182"/>
      <c r="E604" s="182"/>
      <c r="F604" s="182"/>
      <c r="G604" s="182"/>
      <c r="H604" s="182"/>
      <c r="I604" s="182"/>
      <c r="J604" s="182"/>
      <c r="K604" s="182"/>
      <c r="L604" s="182"/>
      <c r="M604" s="182"/>
      <c r="N604" s="182"/>
      <c r="O604" s="182"/>
      <c r="P604" s="182"/>
      <c r="Q604" s="182"/>
      <c r="R604" s="182"/>
      <c r="S604" s="182"/>
      <c r="T604" s="182"/>
      <c r="U604" s="176"/>
      <c r="V604" s="745"/>
      <c r="Z604" s="176"/>
      <c r="AA604" s="176"/>
      <c r="AB604" s="176"/>
      <c r="AC604" s="176"/>
      <c r="AD604" s="176"/>
      <c r="AE604" s="745"/>
      <c r="AI604" s="176"/>
      <c r="AJ604" s="182"/>
      <c r="AK604" s="182"/>
      <c r="AL604" s="182"/>
      <c r="AM604" s="182"/>
      <c r="AN604" s="182"/>
      <c r="AO604" s="182"/>
      <c r="AP604" s="182"/>
      <c r="AQ604" s="182"/>
      <c r="AR604" s="182"/>
      <c r="AS604" s="182"/>
    </row>
    <row r="605" ht="20.25" customHeight="1">
      <c r="A605" s="182"/>
      <c r="B605" s="182"/>
      <c r="C605" s="182"/>
      <c r="D605" s="182"/>
      <c r="E605" s="182"/>
      <c r="F605" s="182"/>
      <c r="G605" s="182"/>
      <c r="H605" s="182"/>
      <c r="I605" s="182"/>
      <c r="J605" s="182"/>
      <c r="K605" s="182"/>
      <c r="L605" s="182"/>
      <c r="M605" s="182"/>
      <c r="N605" s="182"/>
      <c r="O605" s="182"/>
      <c r="P605" s="182"/>
      <c r="Q605" s="182"/>
      <c r="R605" s="182"/>
      <c r="S605" s="182"/>
      <c r="T605" s="182"/>
      <c r="U605" s="176"/>
      <c r="Z605" s="176"/>
      <c r="AA605" s="176"/>
      <c r="AB605" s="176"/>
      <c r="AC605" s="176"/>
      <c r="AD605" s="176"/>
      <c r="AI605" s="176"/>
      <c r="AJ605" s="182"/>
      <c r="AK605" s="182"/>
      <c r="AL605" s="182"/>
      <c r="AM605" s="182"/>
      <c r="AN605" s="182"/>
      <c r="AO605" s="182"/>
      <c r="AP605" s="182"/>
      <c r="AQ605" s="182"/>
      <c r="AR605" s="182"/>
      <c r="AS605" s="182"/>
    </row>
    <row r="606" ht="20.25" customHeight="1">
      <c r="A606" s="182"/>
      <c r="B606" s="182"/>
      <c r="C606" s="182"/>
      <c r="D606" s="182"/>
      <c r="E606" s="182"/>
      <c r="F606" s="182"/>
      <c r="G606" s="182"/>
      <c r="H606" s="182"/>
      <c r="I606" s="182"/>
      <c r="J606" s="182"/>
      <c r="K606" s="182"/>
      <c r="L606" s="182"/>
      <c r="M606" s="182"/>
      <c r="N606" s="182"/>
      <c r="O606" s="182"/>
      <c r="P606" s="182"/>
      <c r="Q606" s="182"/>
      <c r="R606" s="182"/>
      <c r="S606" s="182"/>
      <c r="T606" s="182"/>
      <c r="U606" s="176"/>
      <c r="Z606" s="176"/>
      <c r="AA606" s="176"/>
      <c r="AB606" s="176"/>
      <c r="AC606" s="176"/>
      <c r="AD606" s="176"/>
      <c r="AI606" s="176"/>
      <c r="AJ606" s="182"/>
      <c r="AK606" s="182"/>
      <c r="AL606" s="182"/>
      <c r="AM606" s="182"/>
      <c r="AN606" s="182"/>
      <c r="AO606" s="182"/>
      <c r="AP606" s="182"/>
      <c r="AQ606" s="182"/>
      <c r="AR606" s="182"/>
      <c r="AS606" s="182"/>
    </row>
    <row r="607" ht="20.25" customHeight="1">
      <c r="A607" s="182"/>
      <c r="B607" s="182"/>
      <c r="C607" s="182"/>
      <c r="D607" s="182"/>
      <c r="E607" s="182"/>
      <c r="F607" s="182"/>
      <c r="G607" s="182"/>
      <c r="H607" s="182"/>
      <c r="I607" s="182"/>
      <c r="J607" s="182"/>
      <c r="K607" s="182"/>
      <c r="L607" s="182"/>
      <c r="M607" s="182"/>
      <c r="N607" s="182"/>
      <c r="O607" s="182"/>
      <c r="P607" s="182"/>
      <c r="Q607" s="182"/>
      <c r="R607" s="182"/>
      <c r="S607" s="182"/>
      <c r="T607" s="182"/>
      <c r="U607" s="176"/>
      <c r="Z607" s="176"/>
      <c r="AA607" s="176"/>
      <c r="AB607" s="176"/>
      <c r="AC607" s="176"/>
      <c r="AD607" s="176"/>
      <c r="AI607" s="176"/>
      <c r="AJ607" s="182"/>
      <c r="AK607" s="182"/>
      <c r="AL607" s="182"/>
      <c r="AM607" s="182"/>
      <c r="AN607" s="182"/>
      <c r="AO607" s="182"/>
      <c r="AP607" s="182"/>
      <c r="AQ607" s="182"/>
      <c r="AR607" s="182"/>
      <c r="AS607" s="182"/>
    </row>
    <row r="608" ht="20.25" customHeight="1">
      <c r="A608" s="182"/>
      <c r="B608" s="182"/>
      <c r="C608" s="182"/>
      <c r="D608" s="182"/>
      <c r="E608" s="182"/>
      <c r="F608" s="182"/>
      <c r="G608" s="182"/>
      <c r="H608" s="182"/>
      <c r="I608" s="182"/>
      <c r="J608" s="182"/>
      <c r="K608" s="182"/>
      <c r="L608" s="182"/>
      <c r="M608" s="182"/>
      <c r="N608" s="182"/>
      <c r="O608" s="182"/>
      <c r="P608" s="182"/>
      <c r="Q608" s="182"/>
      <c r="R608" s="182"/>
      <c r="S608" s="182"/>
      <c r="T608" s="182"/>
      <c r="U608" s="176"/>
      <c r="V608" s="746"/>
      <c r="AA608" s="708"/>
      <c r="AB608" s="708"/>
      <c r="AC608" s="708"/>
      <c r="AD608" s="708"/>
      <c r="AE608" s="726"/>
      <c r="AI608" s="708"/>
      <c r="AJ608" s="182"/>
      <c r="AK608" s="182"/>
      <c r="AL608" s="182"/>
      <c r="AM608" s="182"/>
      <c r="AN608" s="182"/>
      <c r="AO608" s="182"/>
      <c r="AP608" s="182"/>
      <c r="AQ608" s="182"/>
      <c r="AR608" s="182"/>
      <c r="AS608" s="182"/>
    </row>
    <row r="609" ht="20.25" customHeight="1">
      <c r="A609" s="182"/>
      <c r="B609" s="182"/>
      <c r="C609" s="182"/>
      <c r="D609" s="182"/>
      <c r="E609" s="182"/>
      <c r="F609" s="182"/>
      <c r="G609" s="182"/>
      <c r="H609" s="182"/>
      <c r="I609" s="182"/>
      <c r="J609" s="182"/>
      <c r="K609" s="182"/>
      <c r="L609" s="182"/>
      <c r="M609" s="182"/>
      <c r="N609" s="182"/>
      <c r="O609" s="182"/>
      <c r="P609" s="182"/>
      <c r="Q609" s="182"/>
      <c r="R609" s="182"/>
      <c r="S609" s="182"/>
      <c r="T609" s="182"/>
      <c r="U609" s="751"/>
      <c r="V609" s="753"/>
      <c r="AA609" s="751"/>
      <c r="AB609" s="751"/>
      <c r="AC609" s="751"/>
      <c r="AD609" s="751"/>
      <c r="AE609" s="753"/>
      <c r="AI609" s="774"/>
      <c r="AJ609" s="182"/>
      <c r="AK609" s="182"/>
      <c r="AL609" s="182"/>
      <c r="AM609" s="182"/>
      <c r="AN609" s="182"/>
      <c r="AO609" s="182"/>
      <c r="AP609" s="182"/>
      <c r="AQ609" s="182"/>
      <c r="AR609" s="182"/>
      <c r="AS609" s="182"/>
    </row>
    <row r="610" ht="20.25" customHeight="1">
      <c r="A610" s="182"/>
      <c r="B610" s="182"/>
      <c r="C610" s="182"/>
      <c r="D610" s="182"/>
      <c r="E610" s="182"/>
      <c r="F610" s="182"/>
      <c r="G610" s="182"/>
      <c r="H610" s="182"/>
      <c r="I610" s="182"/>
      <c r="J610" s="182"/>
      <c r="K610" s="182"/>
      <c r="L610" s="182"/>
      <c r="M610" s="182"/>
      <c r="N610" s="182"/>
      <c r="O610" s="182"/>
      <c r="P610" s="182"/>
      <c r="Q610" s="182"/>
      <c r="R610" s="182"/>
      <c r="S610" s="182"/>
      <c r="T610" s="182"/>
      <c r="U610" s="751"/>
      <c r="AA610" s="751"/>
      <c r="AB610" s="751"/>
      <c r="AC610" s="751"/>
      <c r="AD610" s="751"/>
      <c r="AI610" s="774"/>
      <c r="AJ610" s="182"/>
      <c r="AK610" s="182"/>
      <c r="AL610" s="182"/>
      <c r="AM610" s="182"/>
      <c r="AN610" s="182"/>
      <c r="AO610" s="182"/>
      <c r="AP610" s="182"/>
      <c r="AQ610" s="182"/>
      <c r="AR610" s="182"/>
      <c r="AS610" s="182"/>
    </row>
    <row r="611" ht="20.25" customHeight="1">
      <c r="A611" s="182"/>
      <c r="B611" s="182"/>
      <c r="C611" s="182"/>
      <c r="D611" s="182"/>
      <c r="E611" s="182"/>
      <c r="F611" s="182"/>
      <c r="G611" s="182"/>
      <c r="H611" s="182"/>
      <c r="I611" s="182"/>
      <c r="J611" s="182"/>
      <c r="K611" s="182"/>
      <c r="L611" s="182"/>
      <c r="M611" s="182"/>
      <c r="N611" s="182"/>
      <c r="O611" s="182"/>
      <c r="P611" s="182"/>
      <c r="Q611" s="182"/>
      <c r="R611" s="182"/>
      <c r="S611" s="182"/>
      <c r="T611" s="182"/>
      <c r="U611" s="176"/>
      <c r="V611" s="176"/>
      <c r="W611" s="176"/>
      <c r="X611" s="176"/>
      <c r="Y611" s="177"/>
      <c r="Z611" s="176"/>
      <c r="AA611" s="176"/>
      <c r="AB611" s="176"/>
      <c r="AC611" s="176"/>
      <c r="AD611" s="176"/>
      <c r="AE611" s="176"/>
      <c r="AF611" s="176"/>
      <c r="AG611" s="177"/>
      <c r="AH611" s="176"/>
      <c r="AI611" s="176"/>
      <c r="AJ611" s="182"/>
      <c r="AK611" s="182"/>
      <c r="AL611" s="182"/>
      <c r="AM611" s="182"/>
      <c r="AN611" s="182"/>
      <c r="AO611" s="182"/>
      <c r="AP611" s="182"/>
      <c r="AQ611" s="182"/>
      <c r="AR611" s="182"/>
      <c r="AS611" s="182"/>
    </row>
    <row r="612" ht="26.25" customHeight="1">
      <c r="A612" s="176"/>
      <c r="B612" s="176"/>
      <c r="C612" s="176"/>
      <c r="D612" s="176"/>
      <c r="E612" s="176"/>
      <c r="F612" s="177"/>
      <c r="G612" s="176"/>
      <c r="H612" s="176"/>
      <c r="I612" s="176"/>
      <c r="J612" s="176"/>
      <c r="K612" s="176"/>
      <c r="L612" s="176"/>
      <c r="M612" s="176"/>
      <c r="N612" s="177"/>
      <c r="O612" s="176"/>
      <c r="P612" s="176"/>
      <c r="Q612" s="176"/>
      <c r="R612" s="176"/>
      <c r="S612" s="176"/>
      <c r="T612" s="176"/>
      <c r="U612" s="176"/>
      <c r="V612" s="176"/>
      <c r="W612" s="176"/>
      <c r="X612" s="176"/>
      <c r="Y612" s="177"/>
      <c r="Z612" s="176"/>
      <c r="AA612" s="176"/>
      <c r="AB612" s="176"/>
      <c r="AC612" s="176"/>
      <c r="AD612" s="176"/>
      <c r="AE612" s="176"/>
      <c r="AF612" s="176"/>
      <c r="AG612" s="177"/>
      <c r="AH612" s="176"/>
      <c r="AI612" s="176"/>
      <c r="AJ612" s="176"/>
      <c r="AK612" s="176"/>
      <c r="AL612" s="176"/>
      <c r="AM612" s="176"/>
      <c r="AN612" s="176"/>
      <c r="AO612" s="176"/>
      <c r="AP612" s="176"/>
      <c r="AQ612" s="176"/>
      <c r="AR612" s="176"/>
      <c r="AS612" s="176"/>
    </row>
    <row r="613" ht="26.25" customHeight="1">
      <c r="A613" s="182"/>
      <c r="B613" s="182"/>
      <c r="C613" s="182"/>
      <c r="D613" s="182"/>
      <c r="E613" s="182"/>
      <c r="F613" s="182"/>
      <c r="G613" s="182"/>
      <c r="H613" s="182"/>
      <c r="I613" s="182"/>
      <c r="J613" s="182"/>
      <c r="K613" s="182"/>
      <c r="L613" s="182"/>
      <c r="M613" s="182"/>
      <c r="N613" s="182"/>
      <c r="O613" s="182"/>
      <c r="P613" s="182"/>
      <c r="Q613" s="182"/>
      <c r="R613" s="182"/>
      <c r="S613" s="182"/>
      <c r="T613" s="182"/>
      <c r="U613" s="176"/>
      <c r="V613" s="176"/>
      <c r="W613" s="176"/>
      <c r="X613" s="176"/>
      <c r="Y613" s="177"/>
      <c r="Z613" s="176"/>
      <c r="AA613" s="176"/>
      <c r="AB613" s="176"/>
      <c r="AC613" s="176"/>
      <c r="AD613" s="176"/>
      <c r="AE613" s="176"/>
      <c r="AF613" s="176"/>
      <c r="AG613" s="177"/>
      <c r="AH613" s="176"/>
      <c r="AI613" s="176"/>
      <c r="AJ613" s="182"/>
      <c r="AK613" s="182"/>
      <c r="AL613" s="182"/>
      <c r="AM613" s="182"/>
      <c r="AN613" s="182"/>
      <c r="AO613" s="182"/>
      <c r="AP613" s="182"/>
      <c r="AQ613" s="182"/>
      <c r="AR613" s="182"/>
      <c r="AS613" s="182"/>
    </row>
    <row r="614" ht="20.25" customHeight="1">
      <c r="A614" s="182"/>
      <c r="B614" s="182"/>
      <c r="C614" s="182"/>
      <c r="D614" s="182"/>
      <c r="E614" s="182"/>
      <c r="F614" s="182"/>
      <c r="G614" s="182"/>
      <c r="H614" s="182"/>
      <c r="I614" s="182"/>
      <c r="J614" s="182"/>
      <c r="K614" s="182"/>
      <c r="L614" s="182"/>
      <c r="M614" s="182"/>
      <c r="N614" s="182"/>
      <c r="O614" s="182"/>
      <c r="P614" s="182"/>
      <c r="Q614" s="182"/>
      <c r="R614" s="182"/>
      <c r="S614" s="182"/>
      <c r="T614" s="182"/>
      <c r="U614" s="764"/>
      <c r="AB614" s="730"/>
      <c r="AC614" s="176"/>
      <c r="AD614" s="765"/>
      <c r="AJ614" s="182"/>
      <c r="AK614" s="182"/>
      <c r="AL614" s="182"/>
      <c r="AM614" s="182"/>
      <c r="AN614" s="182"/>
      <c r="AO614" s="182"/>
      <c r="AP614" s="182"/>
      <c r="AQ614" s="182"/>
      <c r="AR614" s="182"/>
      <c r="AS614" s="182"/>
    </row>
    <row r="615" ht="20.25" customHeight="1">
      <c r="A615" s="182"/>
      <c r="B615" s="182"/>
      <c r="C615" s="182"/>
      <c r="D615" s="182"/>
      <c r="E615" s="182"/>
      <c r="F615" s="182"/>
      <c r="G615" s="182"/>
      <c r="H615" s="182"/>
      <c r="I615" s="182"/>
      <c r="J615" s="182"/>
      <c r="K615" s="182"/>
      <c r="L615" s="182"/>
      <c r="M615" s="182"/>
      <c r="N615" s="182"/>
      <c r="O615" s="182"/>
      <c r="P615" s="182"/>
      <c r="Q615" s="182"/>
      <c r="R615" s="182"/>
      <c r="S615" s="182"/>
      <c r="T615" s="182"/>
      <c r="AB615" s="176"/>
      <c r="AC615" s="176"/>
      <c r="AJ615" s="182"/>
      <c r="AK615" s="182"/>
      <c r="AL615" s="182"/>
      <c r="AM615" s="182"/>
      <c r="AN615" s="182"/>
      <c r="AO615" s="182"/>
      <c r="AP615" s="182"/>
      <c r="AQ615" s="182"/>
      <c r="AR615" s="182"/>
      <c r="AS615" s="182"/>
    </row>
    <row r="616" ht="20.25" customHeight="1">
      <c r="A616" s="182"/>
      <c r="B616" s="182"/>
      <c r="C616" s="182"/>
      <c r="D616" s="182"/>
      <c r="E616" s="182"/>
      <c r="F616" s="182"/>
      <c r="G616" s="182"/>
      <c r="H616" s="182"/>
      <c r="I616" s="182"/>
      <c r="J616" s="182"/>
      <c r="K616" s="182"/>
      <c r="L616" s="182"/>
      <c r="M616" s="182"/>
      <c r="N616" s="182"/>
      <c r="O616" s="182"/>
      <c r="P616" s="182"/>
      <c r="Q616" s="182"/>
      <c r="R616" s="182"/>
      <c r="S616" s="182"/>
      <c r="T616" s="182"/>
      <c r="U616" s="176"/>
      <c r="V616" s="176"/>
      <c r="W616" s="766"/>
      <c r="Y616" s="726"/>
      <c r="AA616" s="176"/>
      <c r="AB616" s="176"/>
      <c r="AC616" s="176"/>
      <c r="AD616" s="176"/>
      <c r="AE616" s="766"/>
      <c r="AG616" s="726"/>
      <c r="AI616" s="176"/>
      <c r="AJ616" s="182"/>
      <c r="AK616" s="182"/>
      <c r="AL616" s="182"/>
      <c r="AM616" s="182"/>
      <c r="AN616" s="182"/>
      <c r="AO616" s="182"/>
      <c r="AP616" s="182"/>
      <c r="AQ616" s="182"/>
      <c r="AR616" s="182"/>
      <c r="AS616" s="182"/>
    </row>
    <row r="617" ht="20.25" customHeight="1">
      <c r="A617" s="182"/>
      <c r="B617" s="182"/>
      <c r="C617" s="182"/>
      <c r="D617" s="182"/>
      <c r="E617" s="182"/>
      <c r="F617" s="182"/>
      <c r="G617" s="182"/>
      <c r="H617" s="182"/>
      <c r="I617" s="182"/>
      <c r="J617" s="182"/>
      <c r="K617" s="182"/>
      <c r="L617" s="182"/>
      <c r="M617" s="182"/>
      <c r="N617" s="182"/>
      <c r="O617" s="182"/>
      <c r="P617" s="182"/>
      <c r="Q617" s="182"/>
      <c r="R617" s="182"/>
      <c r="S617" s="182"/>
      <c r="T617" s="182"/>
      <c r="U617" s="176"/>
      <c r="V617" s="176"/>
      <c r="W617" s="176"/>
      <c r="X617" s="176"/>
      <c r="Y617" s="177"/>
      <c r="Z617" s="176"/>
      <c r="AA617" s="176"/>
      <c r="AB617" s="176"/>
      <c r="AC617" s="176"/>
      <c r="AD617" s="176"/>
      <c r="AE617" s="176"/>
      <c r="AF617" s="176"/>
      <c r="AG617" s="177"/>
      <c r="AH617" s="176"/>
      <c r="AI617" s="176"/>
      <c r="AJ617" s="182"/>
      <c r="AK617" s="182"/>
      <c r="AL617" s="182"/>
      <c r="AM617" s="182"/>
      <c r="AN617" s="182"/>
      <c r="AO617" s="182"/>
      <c r="AP617" s="182"/>
      <c r="AQ617" s="182"/>
      <c r="AR617" s="182"/>
      <c r="AS617" s="182"/>
    </row>
    <row r="618" ht="20.25" customHeight="1">
      <c r="A618" s="182"/>
      <c r="B618" s="182"/>
      <c r="C618" s="182"/>
      <c r="D618" s="182"/>
      <c r="E618" s="182"/>
      <c r="F618" s="182"/>
      <c r="G618" s="182"/>
      <c r="H618" s="182"/>
      <c r="I618" s="182"/>
      <c r="J618" s="182"/>
      <c r="K618" s="182"/>
      <c r="L618" s="182"/>
      <c r="M618" s="182"/>
      <c r="N618" s="182"/>
      <c r="O618" s="182"/>
      <c r="P618" s="182"/>
      <c r="Q618" s="182"/>
      <c r="R618" s="182"/>
      <c r="S618" s="182"/>
      <c r="T618" s="182"/>
      <c r="U618" s="176"/>
      <c r="V618" s="176"/>
      <c r="W618" s="767"/>
      <c r="X618" s="768"/>
      <c r="Y618" s="769"/>
      <c r="Z618" s="176"/>
      <c r="AA618" s="176"/>
      <c r="AB618" s="176"/>
      <c r="AC618" s="176"/>
      <c r="AD618" s="176"/>
      <c r="AE618" s="176"/>
      <c r="AF618" s="176"/>
      <c r="AG618" s="177"/>
      <c r="AH618" s="176"/>
      <c r="AI618" s="176"/>
      <c r="AJ618" s="182"/>
      <c r="AK618" s="182"/>
      <c r="AL618" s="182"/>
      <c r="AM618" s="182"/>
      <c r="AN618" s="182"/>
      <c r="AO618" s="182"/>
      <c r="AP618" s="182"/>
      <c r="AQ618" s="182"/>
      <c r="AR618" s="182"/>
      <c r="AS618" s="182"/>
    </row>
    <row r="619" ht="20.25" customHeight="1">
      <c r="A619" s="182"/>
      <c r="B619" s="182"/>
      <c r="C619" s="182"/>
      <c r="D619" s="182"/>
      <c r="E619" s="182"/>
      <c r="F619" s="182"/>
      <c r="G619" s="182"/>
      <c r="H619" s="182"/>
      <c r="I619" s="182"/>
      <c r="J619" s="182"/>
      <c r="K619" s="182"/>
      <c r="L619" s="182"/>
      <c r="M619" s="182"/>
      <c r="N619" s="182"/>
      <c r="O619" s="182"/>
      <c r="P619" s="182"/>
      <c r="Q619" s="182"/>
      <c r="R619" s="182"/>
      <c r="S619" s="182"/>
      <c r="T619" s="182"/>
      <c r="U619" s="176"/>
      <c r="V619" s="176"/>
      <c r="W619" s="767"/>
      <c r="X619" s="768"/>
      <c r="Y619" s="769"/>
      <c r="Z619" s="176"/>
      <c r="AA619" s="176"/>
      <c r="AB619" s="176"/>
      <c r="AC619" s="176"/>
      <c r="AD619" s="176"/>
      <c r="AE619" s="176"/>
      <c r="AF619" s="176"/>
      <c r="AG619" s="177"/>
      <c r="AH619" s="176"/>
      <c r="AI619" s="176"/>
      <c r="AJ619" s="182"/>
      <c r="AK619" s="182"/>
      <c r="AL619" s="182"/>
      <c r="AM619" s="182"/>
      <c r="AN619" s="182"/>
      <c r="AO619" s="182"/>
      <c r="AP619" s="182"/>
      <c r="AQ619" s="182"/>
      <c r="AR619" s="182"/>
      <c r="AS619" s="182"/>
    </row>
    <row r="620" ht="20.25" customHeight="1">
      <c r="A620" s="182"/>
      <c r="B620" s="182"/>
      <c r="C620" s="182"/>
      <c r="D620" s="182"/>
      <c r="E620" s="182"/>
      <c r="F620" s="182"/>
      <c r="G620" s="182"/>
      <c r="H620" s="182"/>
      <c r="I620" s="182"/>
      <c r="J620" s="182"/>
      <c r="K620" s="182"/>
      <c r="L620" s="182"/>
      <c r="M620" s="182"/>
      <c r="N620" s="182"/>
      <c r="O620" s="182"/>
      <c r="P620" s="182"/>
      <c r="Q620" s="182"/>
      <c r="R620" s="182"/>
      <c r="S620" s="182"/>
      <c r="T620" s="182"/>
      <c r="U620" s="176"/>
      <c r="V620" s="176"/>
      <c r="W620" s="767"/>
      <c r="X620" s="768"/>
      <c r="Y620" s="769"/>
      <c r="Z620" s="176"/>
      <c r="AA620" s="176"/>
      <c r="AB620" s="176"/>
      <c r="AC620" s="176"/>
      <c r="AD620" s="176"/>
      <c r="AE620" s="770"/>
      <c r="AF620" s="771"/>
      <c r="AG620" s="726"/>
      <c r="AI620" s="772"/>
      <c r="AJ620" s="182"/>
      <c r="AK620" s="182"/>
      <c r="AL620" s="182"/>
      <c r="AM620" s="182"/>
      <c r="AN620" s="182"/>
      <c r="AO620" s="182"/>
      <c r="AP620" s="182"/>
      <c r="AQ620" s="182"/>
      <c r="AR620" s="182"/>
      <c r="AS620" s="182"/>
    </row>
    <row r="621" ht="20.25" customHeight="1">
      <c r="A621" s="182"/>
      <c r="B621" s="182"/>
      <c r="C621" s="182"/>
      <c r="D621" s="182"/>
      <c r="E621" s="182"/>
      <c r="F621" s="182"/>
      <c r="G621" s="182"/>
      <c r="H621" s="182"/>
      <c r="I621" s="182"/>
      <c r="J621" s="182"/>
      <c r="K621" s="182"/>
      <c r="L621" s="182"/>
      <c r="M621" s="182"/>
      <c r="N621" s="182"/>
      <c r="O621" s="182"/>
      <c r="P621" s="182"/>
      <c r="Q621" s="182"/>
      <c r="R621" s="182"/>
      <c r="S621" s="182"/>
      <c r="T621" s="182"/>
      <c r="U621" s="176"/>
      <c r="V621" s="176"/>
      <c r="W621" s="767"/>
      <c r="X621" s="773"/>
      <c r="Y621" s="769"/>
      <c r="Z621" s="176"/>
      <c r="AA621" s="176"/>
      <c r="AB621" s="176"/>
      <c r="AC621" s="176"/>
      <c r="AD621" s="176"/>
      <c r="AE621" s="176"/>
      <c r="AF621" s="176"/>
      <c r="AG621" s="177"/>
      <c r="AH621" s="176"/>
      <c r="AI621" s="176"/>
      <c r="AJ621" s="182"/>
      <c r="AK621" s="182"/>
      <c r="AL621" s="182"/>
      <c r="AM621" s="182"/>
      <c r="AN621" s="182"/>
      <c r="AO621" s="182"/>
      <c r="AP621" s="182"/>
      <c r="AQ621" s="182"/>
      <c r="AR621" s="182"/>
      <c r="AS621" s="182"/>
    </row>
    <row r="622" ht="20.25" customHeight="1">
      <c r="A622" s="182"/>
      <c r="B622" s="182"/>
      <c r="C622" s="182"/>
      <c r="D622" s="182"/>
      <c r="E622" s="182"/>
      <c r="F622" s="182"/>
      <c r="G622" s="182"/>
      <c r="H622" s="182"/>
      <c r="I622" s="182"/>
      <c r="J622" s="182"/>
      <c r="K622" s="182"/>
      <c r="L622" s="182"/>
      <c r="M622" s="182"/>
      <c r="N622" s="182"/>
      <c r="O622" s="182"/>
      <c r="P622" s="182"/>
      <c r="Q622" s="182"/>
      <c r="R622" s="182"/>
      <c r="S622" s="182"/>
      <c r="T622" s="182"/>
      <c r="U622" s="176"/>
      <c r="V622" s="745"/>
      <c r="Z622" s="176"/>
      <c r="AA622" s="176"/>
      <c r="AB622" s="176"/>
      <c r="AC622" s="176"/>
      <c r="AD622" s="176"/>
      <c r="AE622" s="745"/>
      <c r="AI622" s="176"/>
      <c r="AJ622" s="182"/>
      <c r="AK622" s="182"/>
      <c r="AL622" s="182"/>
      <c r="AM622" s="182"/>
      <c r="AN622" s="182"/>
      <c r="AO622" s="182"/>
      <c r="AP622" s="182"/>
      <c r="AQ622" s="182"/>
      <c r="AR622" s="182"/>
      <c r="AS622" s="182"/>
    </row>
    <row r="623" ht="20.25" customHeight="1">
      <c r="A623" s="182"/>
      <c r="B623" s="182"/>
      <c r="C623" s="182"/>
      <c r="D623" s="182"/>
      <c r="E623" s="182"/>
      <c r="F623" s="182"/>
      <c r="G623" s="182"/>
      <c r="H623" s="182"/>
      <c r="I623" s="182"/>
      <c r="J623" s="182"/>
      <c r="K623" s="182"/>
      <c r="L623" s="182"/>
      <c r="M623" s="182"/>
      <c r="N623" s="182"/>
      <c r="O623" s="182"/>
      <c r="P623" s="182"/>
      <c r="Q623" s="182"/>
      <c r="R623" s="182"/>
      <c r="S623" s="182"/>
      <c r="T623" s="182"/>
      <c r="U623" s="176"/>
      <c r="Z623" s="176"/>
      <c r="AA623" s="176"/>
      <c r="AB623" s="176"/>
      <c r="AC623" s="176"/>
      <c r="AD623" s="176"/>
      <c r="AI623" s="176"/>
      <c r="AJ623" s="182"/>
      <c r="AK623" s="182"/>
      <c r="AL623" s="182"/>
      <c r="AM623" s="182"/>
      <c r="AN623" s="182"/>
      <c r="AO623" s="182"/>
      <c r="AP623" s="182"/>
      <c r="AQ623" s="182"/>
      <c r="AR623" s="182"/>
      <c r="AS623" s="182"/>
    </row>
    <row r="624" ht="20.25" customHeight="1">
      <c r="A624" s="182"/>
      <c r="B624" s="182"/>
      <c r="C624" s="182"/>
      <c r="D624" s="182"/>
      <c r="E624" s="182"/>
      <c r="F624" s="182"/>
      <c r="G624" s="182"/>
      <c r="H624" s="182"/>
      <c r="I624" s="182"/>
      <c r="J624" s="182"/>
      <c r="K624" s="182"/>
      <c r="L624" s="182"/>
      <c r="M624" s="182"/>
      <c r="N624" s="182"/>
      <c r="O624" s="182"/>
      <c r="P624" s="182"/>
      <c r="Q624" s="182"/>
      <c r="R624" s="182"/>
      <c r="S624" s="182"/>
      <c r="T624" s="182"/>
      <c r="U624" s="176"/>
      <c r="Z624" s="176"/>
      <c r="AA624" s="176"/>
      <c r="AB624" s="176"/>
      <c r="AC624" s="176"/>
      <c r="AD624" s="176"/>
      <c r="AI624" s="176"/>
      <c r="AJ624" s="182"/>
      <c r="AK624" s="182"/>
      <c r="AL624" s="182"/>
      <c r="AM624" s="182"/>
      <c r="AN624" s="182"/>
      <c r="AO624" s="182"/>
      <c r="AP624" s="182"/>
      <c r="AQ624" s="182"/>
      <c r="AR624" s="182"/>
      <c r="AS624" s="182"/>
    </row>
    <row r="625" ht="20.25" customHeight="1">
      <c r="A625" s="182"/>
      <c r="B625" s="182"/>
      <c r="C625" s="182"/>
      <c r="D625" s="182"/>
      <c r="E625" s="182"/>
      <c r="F625" s="182"/>
      <c r="G625" s="182"/>
      <c r="H625" s="182"/>
      <c r="I625" s="182"/>
      <c r="J625" s="182"/>
      <c r="K625" s="182"/>
      <c r="L625" s="182"/>
      <c r="M625" s="182"/>
      <c r="N625" s="182"/>
      <c r="O625" s="182"/>
      <c r="P625" s="182"/>
      <c r="Q625" s="182"/>
      <c r="R625" s="182"/>
      <c r="S625" s="182"/>
      <c r="T625" s="182"/>
      <c r="U625" s="176"/>
      <c r="Z625" s="176"/>
      <c r="AA625" s="176"/>
      <c r="AB625" s="176"/>
      <c r="AC625" s="176"/>
      <c r="AD625" s="176"/>
      <c r="AI625" s="176"/>
      <c r="AJ625" s="182"/>
      <c r="AK625" s="182"/>
      <c r="AL625" s="182"/>
      <c r="AM625" s="182"/>
      <c r="AN625" s="182"/>
      <c r="AO625" s="182"/>
      <c r="AP625" s="182"/>
      <c r="AQ625" s="182"/>
      <c r="AR625" s="182"/>
      <c r="AS625" s="182"/>
    </row>
    <row r="626" ht="20.25" customHeight="1">
      <c r="A626" s="182"/>
      <c r="B626" s="182"/>
      <c r="C626" s="182"/>
      <c r="D626" s="182"/>
      <c r="E626" s="182"/>
      <c r="F626" s="182"/>
      <c r="G626" s="182"/>
      <c r="H626" s="182"/>
      <c r="I626" s="182"/>
      <c r="J626" s="182"/>
      <c r="K626" s="182"/>
      <c r="L626" s="182"/>
      <c r="M626" s="182"/>
      <c r="N626" s="182"/>
      <c r="O626" s="182"/>
      <c r="P626" s="182"/>
      <c r="Q626" s="182"/>
      <c r="R626" s="182"/>
      <c r="S626" s="182"/>
      <c r="T626" s="182"/>
      <c r="U626" s="176"/>
      <c r="V626" s="746"/>
      <c r="AA626" s="708"/>
      <c r="AB626" s="708"/>
      <c r="AC626" s="708"/>
      <c r="AD626" s="708"/>
      <c r="AE626" s="726"/>
      <c r="AI626" s="708"/>
      <c r="AJ626" s="182"/>
      <c r="AK626" s="182"/>
      <c r="AL626" s="182"/>
      <c r="AM626" s="182"/>
      <c r="AN626" s="182"/>
      <c r="AO626" s="182"/>
      <c r="AP626" s="182"/>
      <c r="AQ626" s="182"/>
      <c r="AR626" s="182"/>
      <c r="AS626" s="182"/>
    </row>
    <row r="627" ht="20.25" customHeight="1">
      <c r="A627" s="182"/>
      <c r="B627" s="182"/>
      <c r="C627" s="182"/>
      <c r="D627" s="182"/>
      <c r="E627" s="182"/>
      <c r="F627" s="182"/>
      <c r="G627" s="182"/>
      <c r="H627" s="182"/>
      <c r="I627" s="182"/>
      <c r="J627" s="182"/>
      <c r="K627" s="182"/>
      <c r="L627" s="182"/>
      <c r="M627" s="182"/>
      <c r="N627" s="182"/>
      <c r="O627" s="182"/>
      <c r="P627" s="182"/>
      <c r="Q627" s="182"/>
      <c r="R627" s="182"/>
      <c r="S627" s="182"/>
      <c r="T627" s="182"/>
      <c r="U627" s="751"/>
      <c r="V627" s="753"/>
      <c r="AA627" s="751"/>
      <c r="AB627" s="751"/>
      <c r="AC627" s="751"/>
      <c r="AD627" s="751"/>
      <c r="AE627" s="753"/>
      <c r="AI627" s="774"/>
      <c r="AJ627" s="182"/>
      <c r="AK627" s="182"/>
      <c r="AL627" s="182"/>
      <c r="AM627" s="182"/>
      <c r="AN627" s="182"/>
      <c r="AO627" s="182"/>
      <c r="AP627" s="182"/>
      <c r="AQ627" s="182"/>
      <c r="AR627" s="182"/>
      <c r="AS627" s="182"/>
    </row>
    <row r="628" ht="20.25" customHeight="1">
      <c r="A628" s="182"/>
      <c r="B628" s="182"/>
      <c r="C628" s="182"/>
      <c r="D628" s="182"/>
      <c r="E628" s="182"/>
      <c r="F628" s="182"/>
      <c r="G628" s="182"/>
      <c r="H628" s="182"/>
      <c r="I628" s="182"/>
      <c r="J628" s="182"/>
      <c r="K628" s="182"/>
      <c r="L628" s="182"/>
      <c r="M628" s="182"/>
      <c r="N628" s="182"/>
      <c r="O628" s="182"/>
      <c r="P628" s="182"/>
      <c r="Q628" s="182"/>
      <c r="R628" s="182"/>
      <c r="S628" s="182"/>
      <c r="T628" s="182"/>
      <c r="U628" s="751"/>
      <c r="AA628" s="751"/>
      <c r="AB628" s="751"/>
      <c r="AC628" s="751"/>
      <c r="AD628" s="751"/>
      <c r="AI628" s="774"/>
      <c r="AJ628" s="182"/>
      <c r="AK628" s="182"/>
      <c r="AL628" s="182"/>
      <c r="AM628" s="182"/>
      <c r="AN628" s="182"/>
      <c r="AO628" s="182"/>
      <c r="AP628" s="182"/>
      <c r="AQ628" s="182"/>
      <c r="AR628" s="182"/>
      <c r="AS628" s="182"/>
    </row>
    <row r="629" ht="20.25" customHeight="1">
      <c r="A629" s="182"/>
      <c r="B629" s="182"/>
      <c r="C629" s="182"/>
      <c r="D629" s="182"/>
      <c r="E629" s="182"/>
      <c r="F629" s="182"/>
      <c r="G629" s="182"/>
      <c r="H629" s="182"/>
      <c r="I629" s="182"/>
      <c r="J629" s="182"/>
      <c r="K629" s="182"/>
      <c r="L629" s="182"/>
      <c r="M629" s="182"/>
      <c r="N629" s="182"/>
      <c r="O629" s="182"/>
      <c r="P629" s="182"/>
      <c r="Q629" s="182"/>
      <c r="R629" s="182"/>
      <c r="S629" s="182"/>
      <c r="T629" s="182"/>
      <c r="U629" s="176"/>
      <c r="V629" s="176"/>
      <c r="W629" s="176"/>
      <c r="X629" s="176"/>
      <c r="Y629" s="177"/>
      <c r="Z629" s="176"/>
      <c r="AA629" s="176"/>
      <c r="AB629" s="176"/>
      <c r="AC629" s="176"/>
      <c r="AD629" s="176"/>
      <c r="AE629" s="176"/>
      <c r="AF629" s="176"/>
      <c r="AG629" s="177"/>
      <c r="AH629" s="176"/>
      <c r="AI629" s="176"/>
      <c r="AJ629" s="182"/>
      <c r="AK629" s="182"/>
      <c r="AL629" s="182"/>
      <c r="AM629" s="182"/>
      <c r="AN629" s="182"/>
      <c r="AO629" s="182"/>
      <c r="AP629" s="182"/>
      <c r="AQ629" s="182"/>
      <c r="AR629" s="182"/>
      <c r="AS629" s="182"/>
    </row>
  </sheetData>
  <mergeCells count="768">
    <mergeCell ref="AG386:AH386"/>
    <mergeCell ref="AE388:AH391"/>
    <mergeCell ref="AE392:AH392"/>
    <mergeCell ref="AE393:AH394"/>
    <mergeCell ref="AD380:AI381"/>
    <mergeCell ref="AE382:AF382"/>
    <mergeCell ref="AG382:AH382"/>
    <mergeCell ref="AG368:AH368"/>
    <mergeCell ref="AE370:AH373"/>
    <mergeCell ref="AE374:AH374"/>
    <mergeCell ref="AE375:AH376"/>
    <mergeCell ref="AD362:AI363"/>
    <mergeCell ref="AE364:AF364"/>
    <mergeCell ref="AG364:AH364"/>
    <mergeCell ref="AE526:AF526"/>
    <mergeCell ref="AG526:AH526"/>
    <mergeCell ref="AG512:AH512"/>
    <mergeCell ref="AE514:AH517"/>
    <mergeCell ref="AE518:AH518"/>
    <mergeCell ref="AE519:AH520"/>
    <mergeCell ref="AD506:AI507"/>
    <mergeCell ref="AE508:AF508"/>
    <mergeCell ref="AG508:AH508"/>
    <mergeCell ref="AG494:AH494"/>
    <mergeCell ref="AE496:AH499"/>
    <mergeCell ref="AE500:AH500"/>
    <mergeCell ref="AE501:AH502"/>
    <mergeCell ref="AD488:AI489"/>
    <mergeCell ref="AG476:AH476"/>
    <mergeCell ref="AE478:AH481"/>
    <mergeCell ref="AE482:AH482"/>
    <mergeCell ref="AE483:AH484"/>
    <mergeCell ref="AE460:AH463"/>
    <mergeCell ref="AE464:AH464"/>
    <mergeCell ref="AE465:AH466"/>
    <mergeCell ref="AE428:AH428"/>
    <mergeCell ref="AE429:AH430"/>
    <mergeCell ref="AD416:AI417"/>
    <mergeCell ref="AE418:AF418"/>
    <mergeCell ref="AG418:AH418"/>
    <mergeCell ref="AG458:AH458"/>
    <mergeCell ref="AG440:AH440"/>
    <mergeCell ref="AE442:AH445"/>
    <mergeCell ref="AE446:AH446"/>
    <mergeCell ref="AE447:AH448"/>
    <mergeCell ref="AG422:AH422"/>
    <mergeCell ref="AE424:AH427"/>
    <mergeCell ref="AG404:AH404"/>
    <mergeCell ref="AE406:AH409"/>
    <mergeCell ref="AE410:AH410"/>
    <mergeCell ref="AE411:AH412"/>
    <mergeCell ref="AD398:AI399"/>
    <mergeCell ref="AE400:AF400"/>
    <mergeCell ref="AG400:AH400"/>
    <mergeCell ref="AG314:AH314"/>
    <mergeCell ref="AE316:AH319"/>
    <mergeCell ref="AE320:AH320"/>
    <mergeCell ref="AE321:AH322"/>
    <mergeCell ref="AD308:AI309"/>
    <mergeCell ref="AE310:AF310"/>
    <mergeCell ref="AG310:AH310"/>
    <mergeCell ref="AG350:AH350"/>
    <mergeCell ref="AE352:AH355"/>
    <mergeCell ref="AE356:AH356"/>
    <mergeCell ref="AE357:AH358"/>
    <mergeCell ref="AD344:AI345"/>
    <mergeCell ref="AE346:AF346"/>
    <mergeCell ref="AG346:AH346"/>
    <mergeCell ref="AG332:AH332"/>
    <mergeCell ref="AE334:AH337"/>
    <mergeCell ref="AE338:AH338"/>
    <mergeCell ref="AE339:AH340"/>
    <mergeCell ref="AD326:AI327"/>
    <mergeCell ref="AE328:AF328"/>
    <mergeCell ref="AG328:AH328"/>
    <mergeCell ref="V298:Y301"/>
    <mergeCell ref="AE298:AH301"/>
    <mergeCell ref="V302:Z302"/>
    <mergeCell ref="AE302:AH302"/>
    <mergeCell ref="V303:Z304"/>
    <mergeCell ref="AE303:AH304"/>
    <mergeCell ref="AD290:AI291"/>
    <mergeCell ref="U290:AA291"/>
    <mergeCell ref="W292:X292"/>
    <mergeCell ref="Y292:Z292"/>
    <mergeCell ref="V280:Y283"/>
    <mergeCell ref="V284:Z284"/>
    <mergeCell ref="V285:Z286"/>
    <mergeCell ref="U272:AA273"/>
    <mergeCell ref="W274:X274"/>
    <mergeCell ref="Y274:Z274"/>
    <mergeCell ref="V262:Y265"/>
    <mergeCell ref="V266:Z266"/>
    <mergeCell ref="V267:Z268"/>
    <mergeCell ref="U254:AA255"/>
    <mergeCell ref="Y256:Z256"/>
    <mergeCell ref="V212:Z212"/>
    <mergeCell ref="V213:Z214"/>
    <mergeCell ref="AD200:AI201"/>
    <mergeCell ref="W202:X202"/>
    <mergeCell ref="Y202:Z202"/>
    <mergeCell ref="AE202:AF202"/>
    <mergeCell ref="AG202:AH202"/>
    <mergeCell ref="W166:X166"/>
    <mergeCell ref="Y166:Z166"/>
    <mergeCell ref="U200:AA201"/>
    <mergeCell ref="V190:Y193"/>
    <mergeCell ref="V194:Z194"/>
    <mergeCell ref="V195:Z196"/>
    <mergeCell ref="U182:AA183"/>
    <mergeCell ref="AD182:AI183"/>
    <mergeCell ref="W184:X184"/>
    <mergeCell ref="AG184:AH184"/>
    <mergeCell ref="AE166:AF166"/>
    <mergeCell ref="AG166:AH166"/>
    <mergeCell ref="Y184:Z184"/>
    <mergeCell ref="AE184:AF184"/>
    <mergeCell ref="V172:Y175"/>
    <mergeCell ref="V176:Z176"/>
    <mergeCell ref="V177:Z178"/>
    <mergeCell ref="U164:AA165"/>
    <mergeCell ref="AD164:AI165"/>
    <mergeCell ref="AE148:AF148"/>
    <mergeCell ref="AG148:AH148"/>
    <mergeCell ref="V154:Y157"/>
    <mergeCell ref="V158:Z158"/>
    <mergeCell ref="V159:Z160"/>
    <mergeCell ref="U146:AA147"/>
    <mergeCell ref="AD146:AI147"/>
    <mergeCell ref="W148:X148"/>
    <mergeCell ref="Y148:Z148"/>
    <mergeCell ref="AE130:AF130"/>
    <mergeCell ref="AG130:AH130"/>
    <mergeCell ref="V136:Y139"/>
    <mergeCell ref="V140:Z140"/>
    <mergeCell ref="V141:Z142"/>
    <mergeCell ref="U128:AA129"/>
    <mergeCell ref="AD128:AI129"/>
    <mergeCell ref="W130:X130"/>
    <mergeCell ref="Y130:Z130"/>
    <mergeCell ref="AE58:AF58"/>
    <mergeCell ref="AG58:AH58"/>
    <mergeCell ref="V64:Y67"/>
    <mergeCell ref="V68:Z68"/>
    <mergeCell ref="V69:Z70"/>
    <mergeCell ref="U56:AA57"/>
    <mergeCell ref="AD56:AI57"/>
    <mergeCell ref="W58:X58"/>
    <mergeCell ref="Y58:Z58"/>
    <mergeCell ref="AE50:AH50"/>
    <mergeCell ref="AE51:AH52"/>
    <mergeCell ref="AG80:AH80"/>
    <mergeCell ref="AG62:AH62"/>
    <mergeCell ref="AE64:AH67"/>
    <mergeCell ref="AE68:AH68"/>
    <mergeCell ref="AE69:AH70"/>
    <mergeCell ref="AG44:AH44"/>
    <mergeCell ref="AE46:AH49"/>
    <mergeCell ref="AE230:AH230"/>
    <mergeCell ref="AE231:AH232"/>
    <mergeCell ref="AG296:AH296"/>
    <mergeCell ref="AG278:AH278"/>
    <mergeCell ref="AG260:AH260"/>
    <mergeCell ref="AG242:AH242"/>
    <mergeCell ref="AE249:AH250"/>
    <mergeCell ref="AG224:AH224"/>
    <mergeCell ref="AE226:AH229"/>
    <mergeCell ref="AG206:AH206"/>
    <mergeCell ref="AE212:AH212"/>
    <mergeCell ref="AE213:AH214"/>
    <mergeCell ref="AG188:AH188"/>
    <mergeCell ref="AE190:AH193"/>
    <mergeCell ref="AE194:AH194"/>
    <mergeCell ref="AE195:AH196"/>
    <mergeCell ref="AG170:AH170"/>
    <mergeCell ref="AE172:AH175"/>
    <mergeCell ref="AE176:AH176"/>
    <mergeCell ref="AE177:AH178"/>
    <mergeCell ref="AE154:AH157"/>
    <mergeCell ref="AE158:AH158"/>
    <mergeCell ref="AE159:AH160"/>
    <mergeCell ref="AE122:AH122"/>
    <mergeCell ref="AE123:AH124"/>
    <mergeCell ref="AG152:AH152"/>
    <mergeCell ref="AG134:AH134"/>
    <mergeCell ref="AE136:AH139"/>
    <mergeCell ref="AE140:AH140"/>
    <mergeCell ref="AE141:AH142"/>
    <mergeCell ref="AG116:AH116"/>
    <mergeCell ref="AE118:AH121"/>
    <mergeCell ref="AG98:AH98"/>
    <mergeCell ref="AE100:AH103"/>
    <mergeCell ref="AE104:AH104"/>
    <mergeCell ref="AE105:AH106"/>
    <mergeCell ref="AE82:AH85"/>
    <mergeCell ref="AE86:AH86"/>
    <mergeCell ref="AE87:AH88"/>
    <mergeCell ref="AE32:AH32"/>
    <mergeCell ref="AE33:AH34"/>
    <mergeCell ref="AE40:AF40"/>
    <mergeCell ref="AG40:AH40"/>
    <mergeCell ref="Y4:Z4"/>
    <mergeCell ref="AE4:AF4"/>
    <mergeCell ref="AG4:AH4"/>
    <mergeCell ref="AG26:AH26"/>
    <mergeCell ref="AE28:AH31"/>
    <mergeCell ref="V14:Z14"/>
    <mergeCell ref="V15:Z16"/>
    <mergeCell ref="AN1:AO1"/>
    <mergeCell ref="AD2:AI3"/>
    <mergeCell ref="AD20:AI21"/>
    <mergeCell ref="AE22:AF22"/>
    <mergeCell ref="AG22:AH22"/>
    <mergeCell ref="AG8:AH8"/>
    <mergeCell ref="AE10:AH13"/>
    <mergeCell ref="AE14:AH14"/>
    <mergeCell ref="AE15:AH16"/>
    <mergeCell ref="U2:AA3"/>
    <mergeCell ref="W4:X4"/>
    <mergeCell ref="V28:Y31"/>
    <mergeCell ref="V32:Z32"/>
    <mergeCell ref="V33:Z34"/>
    <mergeCell ref="U20:AA21"/>
    <mergeCell ref="W22:X22"/>
    <mergeCell ref="Y22:Z22"/>
    <mergeCell ref="V10:Y13"/>
    <mergeCell ref="AE112:AF112"/>
    <mergeCell ref="AG112:AH112"/>
    <mergeCell ref="V118:Y121"/>
    <mergeCell ref="V122:Z122"/>
    <mergeCell ref="V123:Z124"/>
    <mergeCell ref="U110:AA111"/>
    <mergeCell ref="AD110:AI111"/>
    <mergeCell ref="W112:X112"/>
    <mergeCell ref="Y112:Z112"/>
    <mergeCell ref="AE94:AF94"/>
    <mergeCell ref="AG94:AH94"/>
    <mergeCell ref="V100:Y103"/>
    <mergeCell ref="V104:Z104"/>
    <mergeCell ref="V105:Z106"/>
    <mergeCell ref="U92:AA93"/>
    <mergeCell ref="AD92:AI93"/>
    <mergeCell ref="W94:X94"/>
    <mergeCell ref="Y94:Z94"/>
    <mergeCell ref="AE76:AF76"/>
    <mergeCell ref="AG76:AH76"/>
    <mergeCell ref="V82:Y85"/>
    <mergeCell ref="V86:Z86"/>
    <mergeCell ref="V87:Z88"/>
    <mergeCell ref="U74:AA75"/>
    <mergeCell ref="AD74:AI75"/>
    <mergeCell ref="W76:X76"/>
    <mergeCell ref="Y76:Z76"/>
    <mergeCell ref="V46:Y49"/>
    <mergeCell ref="V50:Z50"/>
    <mergeCell ref="V51:Z52"/>
    <mergeCell ref="U38:AA39"/>
    <mergeCell ref="AD38:AI39"/>
    <mergeCell ref="W40:X40"/>
    <mergeCell ref="Y40:Z40"/>
    <mergeCell ref="V568:Y571"/>
    <mergeCell ref="U560:AA561"/>
    <mergeCell ref="W562:X562"/>
    <mergeCell ref="Y562:Z562"/>
    <mergeCell ref="V590:Z590"/>
    <mergeCell ref="V591:Z592"/>
    <mergeCell ref="U578:AA579"/>
    <mergeCell ref="W580:X580"/>
    <mergeCell ref="Y580:Z580"/>
    <mergeCell ref="V572:Z572"/>
    <mergeCell ref="V573:Z574"/>
    <mergeCell ref="AG620:AH620"/>
    <mergeCell ref="V622:Y625"/>
    <mergeCell ref="AE622:AH625"/>
    <mergeCell ref="V626:Z626"/>
    <mergeCell ref="AE626:AH626"/>
    <mergeCell ref="V627:Z628"/>
    <mergeCell ref="AE627:AH628"/>
    <mergeCell ref="V608:Z608"/>
    <mergeCell ref="AE608:AH608"/>
    <mergeCell ref="V609:Z610"/>
    <mergeCell ref="AE609:AH610"/>
    <mergeCell ref="U614:AA615"/>
    <mergeCell ref="AD614:AI615"/>
    <mergeCell ref="W616:X616"/>
    <mergeCell ref="Y616:Z616"/>
    <mergeCell ref="AE616:AF616"/>
    <mergeCell ref="AG616:AH616"/>
    <mergeCell ref="V604:Y607"/>
    <mergeCell ref="U596:AA597"/>
    <mergeCell ref="AD596:AI597"/>
    <mergeCell ref="W598:X598"/>
    <mergeCell ref="Y598:Z598"/>
    <mergeCell ref="AE598:AF598"/>
    <mergeCell ref="AG598:AH598"/>
    <mergeCell ref="V586:Y589"/>
    <mergeCell ref="AG602:AH602"/>
    <mergeCell ref="AE604:AH607"/>
    <mergeCell ref="AG584:AH584"/>
    <mergeCell ref="AE586:AH589"/>
    <mergeCell ref="AE590:AH590"/>
    <mergeCell ref="AE591:AH592"/>
    <mergeCell ref="AD578:AI579"/>
    <mergeCell ref="AE580:AF580"/>
    <mergeCell ref="AG580:AH580"/>
    <mergeCell ref="AG566:AH566"/>
    <mergeCell ref="AE568:AH571"/>
    <mergeCell ref="AE572:AH572"/>
    <mergeCell ref="AE573:AH574"/>
    <mergeCell ref="AD560:AI561"/>
    <mergeCell ref="U488:AA489"/>
    <mergeCell ref="W490:X490"/>
    <mergeCell ref="Y490:Z490"/>
    <mergeCell ref="V478:Y481"/>
    <mergeCell ref="V482:Z482"/>
    <mergeCell ref="V483:Z484"/>
    <mergeCell ref="U470:AA471"/>
    <mergeCell ref="W472:X472"/>
    <mergeCell ref="Y472:Z472"/>
    <mergeCell ref="V460:Y463"/>
    <mergeCell ref="V464:Z464"/>
    <mergeCell ref="V465:Z466"/>
    <mergeCell ref="U452:AA453"/>
    <mergeCell ref="Y454:Z454"/>
    <mergeCell ref="AE562:AF562"/>
    <mergeCell ref="AG562:AH562"/>
    <mergeCell ref="AG548:AH548"/>
    <mergeCell ref="V550:Y553"/>
    <mergeCell ref="AE550:AH553"/>
    <mergeCell ref="V554:Z554"/>
    <mergeCell ref="V555:Z556"/>
    <mergeCell ref="U542:AA543"/>
    <mergeCell ref="AD542:AI543"/>
    <mergeCell ref="W544:X544"/>
    <mergeCell ref="Y544:Z544"/>
    <mergeCell ref="AE544:AF544"/>
    <mergeCell ref="AG544:AH544"/>
    <mergeCell ref="V532:Y535"/>
    <mergeCell ref="AE554:AH554"/>
    <mergeCell ref="AE555:AH556"/>
    <mergeCell ref="AG530:AH530"/>
    <mergeCell ref="AE532:AH535"/>
    <mergeCell ref="AE536:AH536"/>
    <mergeCell ref="AE537:AH538"/>
    <mergeCell ref="AD524:AI525"/>
    <mergeCell ref="V536:Z536"/>
    <mergeCell ref="V537:Z538"/>
    <mergeCell ref="U524:AA525"/>
    <mergeCell ref="W526:X526"/>
    <mergeCell ref="Y526:Z526"/>
    <mergeCell ref="V518:Z518"/>
    <mergeCell ref="V519:Z520"/>
    <mergeCell ref="V514:Y517"/>
    <mergeCell ref="U506:AA507"/>
    <mergeCell ref="W508:X508"/>
    <mergeCell ref="Y508:Z508"/>
    <mergeCell ref="V496:Y499"/>
    <mergeCell ref="V500:Z500"/>
    <mergeCell ref="V501:Z502"/>
    <mergeCell ref="AD452:AI453"/>
    <mergeCell ref="AD434:AI435"/>
    <mergeCell ref="AE436:AF436"/>
    <mergeCell ref="AG436:AH436"/>
    <mergeCell ref="AE490:AF490"/>
    <mergeCell ref="AG490:AH490"/>
    <mergeCell ref="AD470:AI471"/>
    <mergeCell ref="AE472:AF472"/>
    <mergeCell ref="AG472:AH472"/>
    <mergeCell ref="AE454:AF454"/>
    <mergeCell ref="AG454:AH454"/>
    <mergeCell ref="AE292:AF292"/>
    <mergeCell ref="AG292:AH292"/>
    <mergeCell ref="AE280:AH283"/>
    <mergeCell ref="AE284:AH284"/>
    <mergeCell ref="AE285:AH286"/>
    <mergeCell ref="AD272:AI273"/>
    <mergeCell ref="AE274:AF274"/>
    <mergeCell ref="AG274:AH274"/>
    <mergeCell ref="AE262:AH265"/>
    <mergeCell ref="AE266:AH266"/>
    <mergeCell ref="AE267:AH268"/>
    <mergeCell ref="AD254:AI255"/>
    <mergeCell ref="AE256:AF256"/>
    <mergeCell ref="AG256:AH256"/>
    <mergeCell ref="AG220:AH220"/>
    <mergeCell ref="AE208:AH211"/>
    <mergeCell ref="AE244:AH247"/>
    <mergeCell ref="AE248:AH248"/>
    <mergeCell ref="AD236:AI237"/>
    <mergeCell ref="AE238:AF238"/>
    <mergeCell ref="AG238:AH238"/>
    <mergeCell ref="AD218:AI219"/>
    <mergeCell ref="AE220:AF220"/>
    <mergeCell ref="W256:X256"/>
    <mergeCell ref="V244:Y247"/>
    <mergeCell ref="V248:Z248"/>
    <mergeCell ref="V249:Z250"/>
    <mergeCell ref="U236:AA237"/>
    <mergeCell ref="W238:X238"/>
    <mergeCell ref="Y238:Z238"/>
    <mergeCell ref="V226:Y229"/>
    <mergeCell ref="V230:Z230"/>
    <mergeCell ref="V231:Z232"/>
    <mergeCell ref="U218:AA219"/>
    <mergeCell ref="W220:X220"/>
    <mergeCell ref="Y220:Z220"/>
    <mergeCell ref="V208:Y211"/>
    <mergeCell ref="W454:X454"/>
    <mergeCell ref="V442:Y445"/>
    <mergeCell ref="V446:Z446"/>
    <mergeCell ref="V447:Z448"/>
    <mergeCell ref="U434:AA435"/>
    <mergeCell ref="W436:X436"/>
    <mergeCell ref="Y436:Z436"/>
    <mergeCell ref="U398:AA399"/>
    <mergeCell ref="W400:X400"/>
    <mergeCell ref="Y400:Z400"/>
    <mergeCell ref="V388:Y391"/>
    <mergeCell ref="V392:Z392"/>
    <mergeCell ref="V393:Z394"/>
    <mergeCell ref="U380:AA381"/>
    <mergeCell ref="W364:X364"/>
    <mergeCell ref="V352:Y355"/>
    <mergeCell ref="V356:Z356"/>
    <mergeCell ref="V357:Z358"/>
    <mergeCell ref="U344:AA345"/>
    <mergeCell ref="W346:X346"/>
    <mergeCell ref="Y346:Z346"/>
    <mergeCell ref="B416:H417"/>
    <mergeCell ref="K416:P417"/>
    <mergeCell ref="B398:H399"/>
    <mergeCell ref="K398:P399"/>
    <mergeCell ref="F400:G400"/>
    <mergeCell ref="L400:M400"/>
    <mergeCell ref="N400:O400"/>
    <mergeCell ref="W382:X382"/>
    <mergeCell ref="Y382:Z382"/>
    <mergeCell ref="V370:Y373"/>
    <mergeCell ref="V374:Z374"/>
    <mergeCell ref="V375:Z376"/>
    <mergeCell ref="U362:AA363"/>
    <mergeCell ref="Y364:Z364"/>
    <mergeCell ref="D328:E328"/>
    <mergeCell ref="C316:F319"/>
    <mergeCell ref="C320:G320"/>
    <mergeCell ref="C321:G322"/>
    <mergeCell ref="B308:H309"/>
    <mergeCell ref="D310:E310"/>
    <mergeCell ref="F310:G310"/>
    <mergeCell ref="N346:O346"/>
    <mergeCell ref="N332:O332"/>
    <mergeCell ref="B326:H327"/>
    <mergeCell ref="K326:P327"/>
    <mergeCell ref="F328:G328"/>
    <mergeCell ref="L328:M328"/>
    <mergeCell ref="N328:O328"/>
    <mergeCell ref="U308:AA309"/>
    <mergeCell ref="W310:X310"/>
    <mergeCell ref="Y310:Z310"/>
    <mergeCell ref="N314:O314"/>
    <mergeCell ref="L316:O319"/>
    <mergeCell ref="L320:O320"/>
    <mergeCell ref="L321:O322"/>
    <mergeCell ref="K308:P309"/>
    <mergeCell ref="L310:M310"/>
    <mergeCell ref="N310:O310"/>
    <mergeCell ref="C298:F301"/>
    <mergeCell ref="L298:O301"/>
    <mergeCell ref="L302:O302"/>
    <mergeCell ref="L303:O304"/>
    <mergeCell ref="C302:G302"/>
    <mergeCell ref="C303:G304"/>
    <mergeCell ref="B290:H291"/>
    <mergeCell ref="D292:E292"/>
    <mergeCell ref="F292:G292"/>
    <mergeCell ref="C284:G284"/>
    <mergeCell ref="C285:G286"/>
    <mergeCell ref="N296:O296"/>
    <mergeCell ref="K290:P291"/>
    <mergeCell ref="L292:M292"/>
    <mergeCell ref="N292:O292"/>
    <mergeCell ref="L280:O283"/>
    <mergeCell ref="L284:O284"/>
    <mergeCell ref="L285:O286"/>
    <mergeCell ref="N278:O278"/>
    <mergeCell ref="K272:P273"/>
    <mergeCell ref="L274:M274"/>
    <mergeCell ref="N274:O274"/>
    <mergeCell ref="L262:O265"/>
    <mergeCell ref="L266:O266"/>
    <mergeCell ref="L267:O268"/>
    <mergeCell ref="C280:F283"/>
    <mergeCell ref="B272:H273"/>
    <mergeCell ref="D274:E274"/>
    <mergeCell ref="F274:G274"/>
    <mergeCell ref="C262:F265"/>
    <mergeCell ref="C266:G266"/>
    <mergeCell ref="C267:G268"/>
    <mergeCell ref="D238:E238"/>
    <mergeCell ref="F238:G238"/>
    <mergeCell ref="L238:M238"/>
    <mergeCell ref="N238:O238"/>
    <mergeCell ref="B254:H255"/>
    <mergeCell ref="D256:E256"/>
    <mergeCell ref="F256:G256"/>
    <mergeCell ref="C244:F247"/>
    <mergeCell ref="C248:G248"/>
    <mergeCell ref="C249:G250"/>
    <mergeCell ref="B236:H237"/>
    <mergeCell ref="C212:G212"/>
    <mergeCell ref="C213:G214"/>
    <mergeCell ref="B200:H201"/>
    <mergeCell ref="D202:E202"/>
    <mergeCell ref="F202:G202"/>
    <mergeCell ref="C194:G194"/>
    <mergeCell ref="C195:G196"/>
    <mergeCell ref="C190:F193"/>
    <mergeCell ref="B182:H183"/>
    <mergeCell ref="D184:E184"/>
    <mergeCell ref="F184:G184"/>
    <mergeCell ref="C172:F175"/>
    <mergeCell ref="C176:G176"/>
    <mergeCell ref="C177:G178"/>
    <mergeCell ref="N260:O260"/>
    <mergeCell ref="K254:P255"/>
    <mergeCell ref="L256:M256"/>
    <mergeCell ref="N256:O256"/>
    <mergeCell ref="L244:O247"/>
    <mergeCell ref="L248:O248"/>
    <mergeCell ref="L249:O250"/>
    <mergeCell ref="N242:O242"/>
    <mergeCell ref="K236:P237"/>
    <mergeCell ref="N224:O224"/>
    <mergeCell ref="C226:F229"/>
    <mergeCell ref="L226:O229"/>
    <mergeCell ref="C230:G230"/>
    <mergeCell ref="C231:G232"/>
    <mergeCell ref="B218:H219"/>
    <mergeCell ref="K218:P219"/>
    <mergeCell ref="D220:E220"/>
    <mergeCell ref="F220:G220"/>
    <mergeCell ref="L220:M220"/>
    <mergeCell ref="N220:O220"/>
    <mergeCell ref="C208:F211"/>
    <mergeCell ref="L230:O230"/>
    <mergeCell ref="L231:O232"/>
    <mergeCell ref="N206:O206"/>
    <mergeCell ref="L208:O211"/>
    <mergeCell ref="L212:O212"/>
    <mergeCell ref="L213:O214"/>
    <mergeCell ref="K200:P201"/>
    <mergeCell ref="L202:M202"/>
    <mergeCell ref="N202:O202"/>
    <mergeCell ref="N188:O188"/>
    <mergeCell ref="L190:O193"/>
    <mergeCell ref="L194:O194"/>
    <mergeCell ref="L195:O196"/>
    <mergeCell ref="K182:P183"/>
    <mergeCell ref="L184:M184"/>
    <mergeCell ref="N184:O184"/>
    <mergeCell ref="N170:O170"/>
    <mergeCell ref="L172:O175"/>
    <mergeCell ref="L176:O176"/>
    <mergeCell ref="L177:O178"/>
    <mergeCell ref="K164:P165"/>
    <mergeCell ref="L166:M166"/>
    <mergeCell ref="N166:O166"/>
    <mergeCell ref="N152:O152"/>
    <mergeCell ref="L154:O157"/>
    <mergeCell ref="L158:O158"/>
    <mergeCell ref="L159:O160"/>
    <mergeCell ref="K146:P147"/>
    <mergeCell ref="L112:M112"/>
    <mergeCell ref="N112:O112"/>
    <mergeCell ref="N98:O98"/>
    <mergeCell ref="L100:O103"/>
    <mergeCell ref="L104:O104"/>
    <mergeCell ref="L105:O106"/>
    <mergeCell ref="K92:P93"/>
    <mergeCell ref="L94:M94"/>
    <mergeCell ref="N94:O94"/>
    <mergeCell ref="N80:O80"/>
    <mergeCell ref="L82:O85"/>
    <mergeCell ref="L86:O86"/>
    <mergeCell ref="L87:O88"/>
    <mergeCell ref="K74:P75"/>
    <mergeCell ref="N62:O62"/>
    <mergeCell ref="L64:O67"/>
    <mergeCell ref="L68:O68"/>
    <mergeCell ref="L69:O70"/>
    <mergeCell ref="L46:O49"/>
    <mergeCell ref="L50:O50"/>
    <mergeCell ref="L51:O52"/>
    <mergeCell ref="L14:O14"/>
    <mergeCell ref="L15:O16"/>
    <mergeCell ref="K2:P3"/>
    <mergeCell ref="L4:M4"/>
    <mergeCell ref="N4:O4"/>
    <mergeCell ref="N44:O44"/>
    <mergeCell ref="N26:O26"/>
    <mergeCell ref="L28:O31"/>
    <mergeCell ref="L32:O32"/>
    <mergeCell ref="L33:O34"/>
    <mergeCell ref="N8:O8"/>
    <mergeCell ref="L10:O13"/>
    <mergeCell ref="B74:H75"/>
    <mergeCell ref="D76:E76"/>
    <mergeCell ref="F76:G76"/>
    <mergeCell ref="C64:F67"/>
    <mergeCell ref="C68:G68"/>
    <mergeCell ref="C69:G70"/>
    <mergeCell ref="B56:H57"/>
    <mergeCell ref="D58:E58"/>
    <mergeCell ref="F58:G58"/>
    <mergeCell ref="C46:F49"/>
    <mergeCell ref="C50:G50"/>
    <mergeCell ref="C51:G52"/>
    <mergeCell ref="B38:H39"/>
    <mergeCell ref="F40:G40"/>
    <mergeCell ref="C10:F13"/>
    <mergeCell ref="C14:G14"/>
    <mergeCell ref="C15:G16"/>
    <mergeCell ref="B2:H3"/>
    <mergeCell ref="D4:E4"/>
    <mergeCell ref="F4:G4"/>
    <mergeCell ref="D40:E40"/>
    <mergeCell ref="C28:F31"/>
    <mergeCell ref="C32:G32"/>
    <mergeCell ref="C33:G34"/>
    <mergeCell ref="B20:H21"/>
    <mergeCell ref="D22:E22"/>
    <mergeCell ref="F22:G22"/>
    <mergeCell ref="L148:M148"/>
    <mergeCell ref="N148:O148"/>
    <mergeCell ref="N134:O134"/>
    <mergeCell ref="C136:F139"/>
    <mergeCell ref="L136:O139"/>
    <mergeCell ref="C140:G140"/>
    <mergeCell ref="C141:G142"/>
    <mergeCell ref="B128:H129"/>
    <mergeCell ref="K128:P129"/>
    <mergeCell ref="D130:E130"/>
    <mergeCell ref="F130:G130"/>
    <mergeCell ref="L130:M130"/>
    <mergeCell ref="N130:O130"/>
    <mergeCell ref="C118:F121"/>
    <mergeCell ref="L140:O140"/>
    <mergeCell ref="L141:O142"/>
    <mergeCell ref="N116:O116"/>
    <mergeCell ref="L118:O121"/>
    <mergeCell ref="L122:O122"/>
    <mergeCell ref="L123:O124"/>
    <mergeCell ref="K110:P111"/>
    <mergeCell ref="C122:G122"/>
    <mergeCell ref="C123:G124"/>
    <mergeCell ref="B110:H111"/>
    <mergeCell ref="D112:E112"/>
    <mergeCell ref="F112:G112"/>
    <mergeCell ref="C104:G104"/>
    <mergeCell ref="C105:G106"/>
    <mergeCell ref="C100:F103"/>
    <mergeCell ref="B92:H93"/>
    <mergeCell ref="D94:E94"/>
    <mergeCell ref="F94:G94"/>
    <mergeCell ref="C82:F85"/>
    <mergeCell ref="C86:G86"/>
    <mergeCell ref="C87:G88"/>
    <mergeCell ref="K38:P39"/>
    <mergeCell ref="K20:P21"/>
    <mergeCell ref="L22:M22"/>
    <mergeCell ref="N22:O22"/>
    <mergeCell ref="L76:M76"/>
    <mergeCell ref="N76:O76"/>
    <mergeCell ref="K56:P57"/>
    <mergeCell ref="L58:M58"/>
    <mergeCell ref="N58:O58"/>
    <mergeCell ref="L40:M40"/>
    <mergeCell ref="N40:O40"/>
    <mergeCell ref="V320:Z320"/>
    <mergeCell ref="V321:Z322"/>
    <mergeCell ref="V334:Y337"/>
    <mergeCell ref="V338:Z338"/>
    <mergeCell ref="V339:Z340"/>
    <mergeCell ref="U326:AA327"/>
    <mergeCell ref="W328:X328"/>
    <mergeCell ref="Y328:Z328"/>
    <mergeCell ref="V316:Y319"/>
    <mergeCell ref="V424:Y427"/>
    <mergeCell ref="V428:Z428"/>
    <mergeCell ref="V429:Z430"/>
    <mergeCell ref="U416:AA417"/>
    <mergeCell ref="W418:X418"/>
    <mergeCell ref="Y418:Z418"/>
    <mergeCell ref="V406:Y409"/>
    <mergeCell ref="D418:E418"/>
    <mergeCell ref="F418:G418"/>
    <mergeCell ref="C406:F409"/>
    <mergeCell ref="C410:G410"/>
    <mergeCell ref="C411:G412"/>
    <mergeCell ref="L418:M418"/>
    <mergeCell ref="N418:O418"/>
    <mergeCell ref="L406:O409"/>
    <mergeCell ref="L410:O410"/>
    <mergeCell ref="L411:O412"/>
    <mergeCell ref="V410:Z410"/>
    <mergeCell ref="V411:Z412"/>
    <mergeCell ref="N422:O422"/>
    <mergeCell ref="C424:F427"/>
    <mergeCell ref="L424:O427"/>
    <mergeCell ref="C428:G428"/>
    <mergeCell ref="C429:G430"/>
    <mergeCell ref="K380:P381"/>
    <mergeCell ref="L382:M382"/>
    <mergeCell ref="N382:O382"/>
    <mergeCell ref="L428:O428"/>
    <mergeCell ref="L429:O430"/>
    <mergeCell ref="N404:O404"/>
    <mergeCell ref="N386:O386"/>
    <mergeCell ref="L388:O391"/>
    <mergeCell ref="L392:O392"/>
    <mergeCell ref="L393:O394"/>
    <mergeCell ref="C370:F373"/>
    <mergeCell ref="C374:G374"/>
    <mergeCell ref="C375:G376"/>
    <mergeCell ref="D400:E400"/>
    <mergeCell ref="C388:F391"/>
    <mergeCell ref="C392:G392"/>
    <mergeCell ref="C393:G394"/>
    <mergeCell ref="B380:H381"/>
    <mergeCell ref="D382:E382"/>
    <mergeCell ref="F382:G382"/>
    <mergeCell ref="N368:O368"/>
    <mergeCell ref="L370:O373"/>
    <mergeCell ref="L374:O374"/>
    <mergeCell ref="L375:O376"/>
    <mergeCell ref="B362:H363"/>
    <mergeCell ref="K362:P363"/>
    <mergeCell ref="D364:E364"/>
    <mergeCell ref="N364:O364"/>
    <mergeCell ref="F364:G364"/>
    <mergeCell ref="L364:M364"/>
    <mergeCell ref="N350:O350"/>
    <mergeCell ref="C352:F355"/>
    <mergeCell ref="L352:O355"/>
    <mergeCell ref="C356:G356"/>
    <mergeCell ref="C357:G358"/>
    <mergeCell ref="C334:F337"/>
    <mergeCell ref="L334:O337"/>
    <mergeCell ref="C338:G338"/>
    <mergeCell ref="L338:O338"/>
    <mergeCell ref="C339:G340"/>
    <mergeCell ref="L339:O340"/>
    <mergeCell ref="L356:O356"/>
    <mergeCell ref="L357:O358"/>
    <mergeCell ref="B344:H345"/>
    <mergeCell ref="K344:P345"/>
    <mergeCell ref="D346:E346"/>
    <mergeCell ref="F346:G346"/>
    <mergeCell ref="L346:M346"/>
    <mergeCell ref="D148:E148"/>
    <mergeCell ref="F148:G148"/>
    <mergeCell ref="B164:H165"/>
    <mergeCell ref="D166:E166"/>
    <mergeCell ref="F166:G166"/>
    <mergeCell ref="C154:F157"/>
    <mergeCell ref="C158:G158"/>
    <mergeCell ref="C159:G160"/>
    <mergeCell ref="B146:H147"/>
  </mergeCells>
  <printOptions horizontalCentered="1" verticalCentered="1"/>
  <pageMargins bottom="0.7480314960629921" footer="0.0" header="0.0" left="0.6299212598425197" right="0.2362204724409449" top="0.7480314960629921"/>
  <pageSetup paperSize="9" orientation="portrait"/>
  <rowBreaks count="11" manualBreakCount="11">
    <brk id="288" man="1"/>
    <brk id="144" man="1"/>
    <brk id="324" man="1"/>
    <brk id="36" man="1"/>
    <brk id="180" man="1"/>
    <brk id="360" man="1"/>
    <brk id="72" man="1"/>
    <brk id="216" man="1"/>
    <brk id="396" man="1"/>
    <brk id="108" man="1"/>
    <brk id="252" man="1"/>
  </rowBreaks>
  <colBreaks count="1" manualBreakCount="1">
    <brk id="18" man="1"/>
  </colBreaks>
  <drawing r:id="rId1"/>
</worksheet>
</file>

<file path=docProps/app.xml><?xml version="1.0" encoding="utf-8"?>
<Properties xmlns="http://schemas.openxmlformats.org/officeDocument/2006/extended-properties" xmlns:vt="http://schemas.openxmlformats.org/officeDocument/2006/docPropsVTypes">
  <TotalTime>186</TotalTime>
  <ScaleCrop>false</ScaleCrop>
  <HeadingPairs>
    <vt:vector baseType="variant" size="4">
      <vt:variant>
        <vt:lpstr>ワークシート</vt:lpstr>
      </vt:variant>
      <vt:variant>
        <vt:i4>14</vt:i4>
      </vt:variant>
      <vt:variant>
        <vt:lpstr>名前付き一覧</vt:lpstr>
      </vt:variant>
      <vt:variant>
        <vt:i4>15</vt:i4>
      </vt:variant>
    </vt:vector>
  </HeadingPairs>
  <TitlesOfParts>
    <vt:vector baseType="lpstr" size="29">
      <vt:lpstr>エビデンス</vt:lpstr>
      <vt:lpstr>組合員名簿</vt:lpstr>
      <vt:lpstr>組合役員</vt:lpstr>
      <vt:lpstr>連絡網</vt:lpstr>
      <vt:lpstr>R08賦集</vt:lpstr>
      <vt:lpstr>R07野帳</vt:lpstr>
      <vt:lpstr>R7野帳1</vt:lpstr>
      <vt:lpstr>Rx集金 (2)</vt:lpstr>
      <vt:lpstr>Rx道取請領 (A4縦4P)</vt:lpstr>
      <vt:lpstr>R7-委託金</vt:lpstr>
      <vt:lpstr>R6-委託金</vt:lpstr>
      <vt:lpstr>R4-委託金</vt:lpstr>
      <vt:lpstr>Rx道取請領</vt:lpstr>
      <vt:lpstr>R6ハガキ</vt:lpstr>
      <vt:lpstr>'R08賦集'!Print_Area</vt:lpstr>
      <vt:lpstr>'R4-委託金'!Print_Area</vt:lpstr>
      <vt:lpstr>'R6ハガキ'!Print_Area</vt:lpstr>
      <vt:lpstr>'R6-委託金'!Print_Area</vt:lpstr>
      <vt:lpstr>'R7-委託金'!Print_Area</vt:lpstr>
      <vt:lpstr>'R7野帳1'!Print_Area</vt:lpstr>
      <vt:lpstr>'Rx集金 (2)'!Print_Area</vt:lpstr>
      <vt:lpstr>Rx道取請領!Print_Area</vt:lpstr>
      <vt:lpstr>'Rx道取請領 (A4縦4P)'!Print_Area</vt:lpstr>
      <vt:lpstr>組合員名簿!Print_Area</vt:lpstr>
      <vt:lpstr>組合役員!Print_Area</vt:lpstr>
      <vt:lpstr>連絡網!Print_Area</vt:lpstr>
      <vt:lpstr>'R07野帳'!Print_Titles</vt:lpstr>
      <vt:lpstr>'R08賦集'!Print_Titles</vt:lpstr>
      <vt:lpstr>'R7野帳1'!Print_Titles</vt:lpstr>
    </vt:vector>
  </TitlesOfParts>
  <LinksUpToDate>false</LinksUpToDate>
  <SharedDoc>false</SharedDoc>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2025-01-11T08:34:15Z</dcterms:created>
  <dc:creator>PC</dc:creator>
  <cp:lastModifiedBy>昭彦 小巻</cp:lastModifiedBy>
  <cp:lastPrinted>2026-04-13T06:50:01Z</cp:lastPrinted>
  <dcterms:modified xsi:type="dcterms:W3CDTF">2026-04-13T08:09:20Z</dcterms:modified>
  <cp:revision>16</cp:revision>
</cp:coreProperties>
</file>